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60" yWindow="375" windowWidth="11535" windowHeight="9435"/>
  </bookViews>
  <sheets>
    <sheet name="Poules-1.4-1.2-F." sheetId="1" r:id="rId1"/>
    <sheet name="Feuil1" sheetId="5" r:id="rId2"/>
  </sheets>
  <definedNames>
    <definedName name="_xlnm.Print_Area" localSheetId="0">'Poules-1.4-1.2-F.'!$A$1:$AH$28</definedName>
  </definedNames>
  <calcPr calcId="125725"/>
</workbook>
</file>

<file path=xl/calcChain.xml><?xml version="1.0" encoding="utf-8"?>
<calcChain xmlns="http://schemas.openxmlformats.org/spreadsheetml/2006/main">
  <c r="AC18" i="1"/>
  <c r="AC17"/>
  <c r="AC10"/>
  <c r="AC9"/>
  <c r="AG14"/>
  <c r="AG13"/>
  <c r="Y16"/>
  <c r="Y19"/>
  <c r="Y12"/>
  <c r="Y15"/>
  <c r="Y8"/>
  <c r="Y11"/>
  <c r="Y20"/>
  <c r="Y7"/>
  <c r="T22"/>
  <c r="T21"/>
  <c r="T17"/>
  <c r="T16"/>
  <c r="T12"/>
  <c r="T11"/>
  <c r="T7"/>
  <c r="T6"/>
  <c r="O23"/>
  <c r="O22"/>
  <c r="O21"/>
  <c r="O20"/>
  <c r="O18"/>
  <c r="O17"/>
  <c r="O16"/>
  <c r="O15"/>
  <c r="O13"/>
  <c r="O12"/>
  <c r="O11"/>
  <c r="O10"/>
  <c r="O8"/>
  <c r="O7"/>
  <c r="O6"/>
  <c r="O5"/>
  <c r="J23"/>
  <c r="J22"/>
  <c r="J21"/>
  <c r="J20"/>
  <c r="J18"/>
  <c r="J17"/>
  <c r="J16"/>
  <c r="J15"/>
  <c r="J13"/>
  <c r="J12"/>
  <c r="J11"/>
  <c r="J10"/>
  <c r="J8"/>
  <c r="J7"/>
  <c r="J6"/>
  <c r="J5"/>
</calcChain>
</file>

<file path=xl/sharedStrings.xml><?xml version="1.0" encoding="utf-8"?>
<sst xmlns="http://schemas.openxmlformats.org/spreadsheetml/2006/main" count="51" uniqueCount="45">
  <si>
    <t>1ère PHASE</t>
  </si>
  <si>
    <t>2ème PHASE</t>
  </si>
  <si>
    <t>3ème PHASE ou Barrage</t>
  </si>
  <si>
    <t>Poules</t>
  </si>
  <si>
    <t>Jeux</t>
  </si>
  <si>
    <t>NOM</t>
  </si>
  <si>
    <t>score</t>
  </si>
  <si>
    <t>FINALE</t>
  </si>
  <si>
    <t>AS</t>
  </si>
  <si>
    <t>Demis Finale</t>
  </si>
  <si>
    <t>Quarts de Finale</t>
  </si>
  <si>
    <t>,</t>
  </si>
  <si>
    <t>16 Q.  3/4 Div.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</si>
  <si>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</si>
  <si>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</si>
  <si>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</si>
  <si>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</si>
  <si>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</si>
  <si>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</si>
  <si>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</si>
  <si>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</si>
  <si>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</si>
  <si>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</si>
  <si>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</si>
  <si>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</si>
  <si>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</si>
  <si>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</si>
  <si>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</si>
  <si>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</si>
  <si>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TIRAGE</t>
  </si>
  <si>
    <t>P</t>
  </si>
  <si>
    <t>NOM        Prénom</t>
  </si>
  <si>
    <t>Code vérouillage AB</t>
  </si>
  <si>
    <t>1er de Poule 1</t>
  </si>
  <si>
    <t>2ème de Poule 2</t>
  </si>
  <si>
    <t>1er de Poule 2</t>
  </si>
  <si>
    <t>2ème de Poule 3</t>
  </si>
  <si>
    <t>1er de Poule 3</t>
  </si>
  <si>
    <t>2ème de Poule 4</t>
  </si>
  <si>
    <t>1er de Poule 4</t>
  </si>
  <si>
    <t>2ème de Poule 1</t>
  </si>
  <si>
    <t>LIEU</t>
  </si>
  <si>
    <t xml:space="preserve">Date : </t>
  </si>
  <si>
    <t>1 à 16</t>
  </si>
  <si>
    <t>Tirage de 1 à 16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</si>
</sst>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8"/>
      <color theme="1"/>
      <name val="Times New Roman"/>
      <family val="1"/>
    </font>
    <font>
      <b/>
      <sz val="14"/>
      <color rgb="FF0070C0"/>
      <name val="Times New Roman"/>
      <family val="1"/>
    </font>
    <font>
      <sz val="11"/>
      <color rgb="FF0070C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b/>
      <sz val="11"/>
      <color theme="0"/>
      <name val="Times New Roman"/>
      <family val="1"/>
    </font>
    <font>
      <sz val="16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484F8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93ED1B"/>
        <bgColor indexed="64"/>
      </patternFill>
    </fill>
    <fill>
      <patternFill patternType="solid">
        <fgColor rgb="FF55D7F1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8" xfId="0" applyFont="1" applyBorder="1"/>
    <xf numFmtId="0" fontId="8" fillId="0" borderId="0" xfId="0" applyFont="1"/>
    <xf numFmtId="0" fontId="8" fillId="0" borderId="18" xfId="0" applyFont="1" applyBorder="1"/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8" fillId="0" borderId="18" xfId="0" applyFont="1" applyBorder="1" applyProtection="1">
      <protection locked="0"/>
    </xf>
    <xf numFmtId="0" fontId="8" fillId="0" borderId="0" xfId="0" applyFont="1" applyProtection="1">
      <protection locked="0"/>
    </xf>
    <xf numFmtId="0" fontId="1" fillId="0" borderId="17" xfId="0" applyFont="1" applyBorder="1" applyProtection="1"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9" fillId="0" borderId="0" xfId="0" applyFont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/>
    <xf numFmtId="0" fontId="11" fillId="0" borderId="28" xfId="0" quotePrefix="1" applyFont="1" applyFill="1" applyBorder="1" applyAlignment="1" applyProtection="1">
      <alignment horizontal="center" vertical="center"/>
    </xf>
    <xf numFmtId="0" fontId="11" fillId="0" borderId="30" xfId="0" quotePrefix="1" applyFont="1" applyFill="1" applyBorder="1" applyAlignment="1" applyProtection="1">
      <alignment horizontal="center" vertical="center"/>
    </xf>
    <xf numFmtId="0" fontId="11" fillId="5" borderId="28" xfId="0" applyFont="1" applyFill="1" applyBorder="1" applyAlignment="1" applyProtection="1">
      <alignment horizontal="center" vertical="center" wrapText="1"/>
      <protection locked="0"/>
    </xf>
    <xf numFmtId="0" fontId="11" fillId="5" borderId="30" xfId="0" applyFont="1" applyFill="1" applyBorder="1" applyAlignment="1" applyProtection="1">
      <alignment horizontal="center" vertical="center" wrapText="1"/>
      <protection locked="0"/>
    </xf>
    <xf numFmtId="0" fontId="1" fillId="2" borderId="12" xfId="0" quotePrefix="1" applyFont="1" applyFill="1" applyBorder="1" applyAlignment="1">
      <alignment horizontal="center" vertical="center"/>
    </xf>
    <xf numFmtId="0" fontId="1" fillId="0" borderId="14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</xf>
    <xf numFmtId="0" fontId="1" fillId="0" borderId="31" xfId="0" applyFont="1" applyBorder="1"/>
    <xf numFmtId="0" fontId="0" fillId="0" borderId="0" xfId="0" applyAlignment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9" xfId="0" applyFont="1" applyBorder="1"/>
    <xf numFmtId="0" fontId="1" fillId="0" borderId="11" xfId="0" applyFont="1" applyBorder="1" applyProtection="1">
      <protection locked="0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66"/>
      <color rgb="FF55D7F1"/>
      <color rgb="FF93ED1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6"/>
  <sheetViews>
    <sheetView tabSelected="1" view="pageBreakPreview" topLeftCell="E1" zoomScale="70" zoomScaleNormal="80" zoomScaleSheetLayoutView="70" workbookViewId="0">
      <selection activeCell="K35" sqref="K35"/>
    </sheetView>
  </sheetViews>
  <sheetFormatPr baseColWidth="10" defaultRowHeight="15"/>
  <cols>
    <col min="1" max="1" width="6.28515625" style="1" customWidth="1"/>
    <col min="2" max="2" width="5.42578125" style="1" customWidth="1"/>
    <col min="3" max="3" width="28.5703125" style="1" customWidth="1"/>
    <col min="4" max="4" width="21.85546875" style="1" customWidth="1"/>
    <col min="5" max="5" width="14" style="1" customWidth="1"/>
    <col min="6" max="6" width="5.85546875" customWidth="1"/>
    <col min="7" max="7" width="6.5703125" style="1" customWidth="1"/>
    <col min="8" max="8" width="6.42578125" style="1" customWidth="1"/>
    <col min="9" max="9" width="4.7109375" style="2" customWidth="1"/>
    <col min="10" max="10" width="30.85546875" style="1" customWidth="1"/>
    <col min="11" max="11" width="9" style="1" customWidth="1"/>
    <col min="12" max="12" width="5.42578125" style="1" customWidth="1"/>
    <col min="13" max="13" width="6.28515625" style="1" customWidth="1"/>
    <col min="14" max="14" width="3.140625" style="1" customWidth="1"/>
    <col min="15" max="15" width="29.28515625" style="1" customWidth="1"/>
    <col min="16" max="16" width="8.85546875" style="1" customWidth="1"/>
    <col min="17" max="17" width="7.140625" style="1" customWidth="1"/>
    <col min="18" max="18" width="5.28515625" style="1" customWidth="1"/>
    <col min="19" max="19" width="2.85546875" style="1" customWidth="1"/>
    <col min="20" max="20" width="29.85546875" style="1" customWidth="1"/>
    <col min="21" max="21" width="9" style="1" customWidth="1"/>
    <col min="22" max="22" width="3.7109375" style="1" customWidth="1"/>
    <col min="23" max="23" width="9" style="10" customWidth="1"/>
    <col min="24" max="24" width="21" style="10" customWidth="1"/>
    <col min="25" max="25" width="30.5703125" style="10" customWidth="1"/>
    <col min="26" max="26" width="10.42578125" style="10" customWidth="1"/>
    <col min="27" max="27" width="8.28515625" style="10" customWidth="1"/>
    <col min="28" max="28" width="6.5703125" style="10" customWidth="1"/>
    <col min="29" max="29" width="28.42578125" style="1" customWidth="1"/>
    <col min="30" max="30" width="7.28515625" style="10" customWidth="1"/>
    <col min="31" max="31" width="5.7109375" style="1" customWidth="1"/>
    <col min="32" max="32" width="6.85546875" style="10" customWidth="1"/>
    <col min="33" max="33" width="27.85546875" style="1" customWidth="1"/>
    <col min="34" max="34" width="7.7109375" style="10" customWidth="1"/>
    <col min="35" max="16384" width="11.42578125" style="1"/>
  </cols>
  <sheetData>
    <row r="1" spans="1:34" ht="24.95" customHeight="1" thickBot="1">
      <c r="H1" s="76" t="s">
        <v>41</v>
      </c>
      <c r="I1" s="77"/>
      <c r="J1" s="77"/>
      <c r="K1" s="77"/>
      <c r="L1" s="77"/>
      <c r="M1" s="78"/>
      <c r="N1" s="47"/>
      <c r="O1" s="9" t="s">
        <v>12</v>
      </c>
      <c r="P1" s="83" t="s">
        <v>42</v>
      </c>
      <c r="Q1" s="83"/>
      <c r="R1" s="84"/>
      <c r="S1" s="84"/>
      <c r="T1" s="84"/>
      <c r="U1"/>
      <c r="V1"/>
    </row>
    <row r="2" spans="1:34" ht="20.100000000000001" customHeight="1" thickBot="1">
      <c r="H2"/>
      <c r="I2"/>
      <c r="J2"/>
      <c r="K2"/>
      <c r="L2"/>
      <c r="M2"/>
      <c r="N2"/>
    </row>
    <row r="3" spans="1:34" ht="20.100000000000001" customHeight="1" thickBot="1">
      <c r="I3" s="79" t="s">
        <v>0</v>
      </c>
      <c r="J3" s="80"/>
      <c r="K3" s="81"/>
      <c r="M3" s="79" t="s">
        <v>1</v>
      </c>
      <c r="N3" s="82"/>
      <c r="O3" s="80"/>
      <c r="P3" s="81"/>
      <c r="R3" s="79" t="s">
        <v>2</v>
      </c>
      <c r="S3" s="82"/>
      <c r="T3" s="80"/>
      <c r="U3" s="81"/>
      <c r="Y3" s="6" t="s">
        <v>10</v>
      </c>
      <c r="AC3" s="6" t="s">
        <v>9</v>
      </c>
      <c r="AG3" s="6" t="s">
        <v>7</v>
      </c>
    </row>
    <row r="4" spans="1:34" ht="24.75" customHeight="1" thickBot="1">
      <c r="A4" s="22"/>
      <c r="B4" s="22"/>
      <c r="C4" s="22"/>
      <c r="D4" s="22"/>
      <c r="E4" s="68" t="s">
        <v>29</v>
      </c>
      <c r="G4" s="66"/>
      <c r="H4" s="2" t="s">
        <v>3</v>
      </c>
      <c r="I4" s="2" t="s">
        <v>4</v>
      </c>
      <c r="J4" s="2" t="s">
        <v>5</v>
      </c>
      <c r="K4" s="2" t="s">
        <v>6</v>
      </c>
      <c r="M4" s="2" t="s">
        <v>4</v>
      </c>
      <c r="N4" s="46"/>
      <c r="O4" s="2" t="s">
        <v>5</v>
      </c>
      <c r="P4" s="2" t="s">
        <v>6</v>
      </c>
      <c r="R4" s="2" t="s">
        <v>4</v>
      </c>
      <c r="S4" s="46"/>
      <c r="T4" s="2" t="s">
        <v>5</v>
      </c>
      <c r="U4" s="2" t="s">
        <v>6</v>
      </c>
    </row>
    <row r="5" spans="1:34" ht="24.95" customHeight="1" thickBot="1">
      <c r="A5" s="23"/>
      <c r="B5" s="24" t="s">
        <v>30</v>
      </c>
      <c r="C5" s="25" t="s">
        <v>31</v>
      </c>
      <c r="D5" s="26" t="s">
        <v>8</v>
      </c>
      <c r="E5" s="61" t="s">
        <v>43</v>
      </c>
      <c r="G5" s="27">
        <v>1</v>
      </c>
      <c r="H5" s="73">
        <v>1</v>
      </c>
      <c r="I5" s="71">
        <v>1</v>
      </c>
      <c r="J5" s="40" t="str">
        <f>IF(ISNA(MATCH($G$5,$E$6:$E$21,0)),"",INDEX($C$6:$C$21,MATCH($G$5,$E$6:$E$21,0)))</f>
        <v>AA</v>
      </c>
      <c r="K5" s="42">
        <v>1</v>
      </c>
      <c r="L5" s="10"/>
      <c r="M5" s="71">
        <v>3</v>
      </c>
      <c r="N5" s="48"/>
      <c r="O5" s="52" t="str">
        <f>IF($K$5=$K$6,"Gagnant jeu 1",IF($K$5&gt;$K$6,$J$5,$J$6))</f>
        <v>AA</v>
      </c>
      <c r="P5" s="42">
        <v>1</v>
      </c>
      <c r="Q5" s="10"/>
      <c r="R5" s="10"/>
      <c r="S5" s="10"/>
    </row>
    <row r="6" spans="1:34" ht="24.95" customHeight="1" thickBot="1">
      <c r="A6" s="27">
        <v>1</v>
      </c>
      <c r="B6" s="27"/>
      <c r="C6" s="28" t="s">
        <v>13</v>
      </c>
      <c r="D6" s="29"/>
      <c r="E6" s="62">
        <v>1</v>
      </c>
      <c r="G6" s="30">
        <v>2</v>
      </c>
      <c r="H6" s="74"/>
      <c r="I6" s="72"/>
      <c r="J6" s="41" t="str">
        <f>IF(ISNA(MATCH($G$6,$E$6:$E$21,0)),"",INDEX($C$6:$C$21,MATCH($G$6,$E$6:$E$21,0)))</f>
        <v>AB</v>
      </c>
      <c r="K6" s="43"/>
      <c r="L6" s="10"/>
      <c r="M6" s="72"/>
      <c r="N6" s="49"/>
      <c r="O6" s="53" t="str">
        <f>IF($K$7=$K$8,"Gagnant jeu 2",IF($K$7&gt;$K$8,$J$7,$J$8))</f>
        <v>AC</v>
      </c>
      <c r="P6" s="43"/>
      <c r="Q6" s="10"/>
      <c r="R6" s="71">
        <v>5</v>
      </c>
      <c r="S6" s="48"/>
      <c r="T6" s="52" t="str">
        <f>IF($P$5=$P$6,"Perdant jeu 3",IF($P$5&lt;$P$6,$O$5,$O$6))</f>
        <v>AC</v>
      </c>
      <c r="U6" s="42">
        <v>1</v>
      </c>
    </row>
    <row r="7" spans="1:34" ht="24.95" customHeight="1" thickBot="1">
      <c r="A7" s="30">
        <v>2</v>
      </c>
      <c r="B7" s="30"/>
      <c r="C7" s="31" t="s">
        <v>14</v>
      </c>
      <c r="D7" s="32"/>
      <c r="E7" s="63">
        <v>2</v>
      </c>
      <c r="G7" s="30">
        <v>3</v>
      </c>
      <c r="H7" s="74"/>
      <c r="I7" s="71">
        <v>2</v>
      </c>
      <c r="J7" s="40" t="str">
        <f>IF(ISNA(MATCH($G$7,$E$6:$E$21,0)),"",INDEX($C$6:$C$21,MATCH($G$7,$E$6:$E$21,0)))</f>
        <v>AC</v>
      </c>
      <c r="K7" s="42">
        <v>1</v>
      </c>
      <c r="L7" s="10"/>
      <c r="M7" s="71">
        <v>4</v>
      </c>
      <c r="N7" s="51"/>
      <c r="O7" s="54" t="str">
        <f>IF($K$5=$K$6,"Perdant jeu 1",IF($K$5&lt;$K$6,$J$5,$J$6))</f>
        <v>AB</v>
      </c>
      <c r="P7" s="42">
        <v>1</v>
      </c>
      <c r="Q7" s="10"/>
      <c r="R7" s="72"/>
      <c r="S7" s="51"/>
      <c r="T7" s="52" t="str">
        <f>IF($P$7=$P$8,"Gagnant jeu 4",IF($P$7&gt;$P$8,$O$7,$O$8))</f>
        <v>AB</v>
      </c>
      <c r="U7" s="43">
        <v>2</v>
      </c>
      <c r="W7" s="85">
        <v>6</v>
      </c>
      <c r="X7" s="57" t="s">
        <v>33</v>
      </c>
      <c r="Y7" s="44" t="str">
        <f>IF($P$5=$P$6,"1er de Poule 1",IF($P$5&gt;$P$6,$O$5,$O$6))</f>
        <v>AA</v>
      </c>
      <c r="Z7" s="42">
        <v>4</v>
      </c>
    </row>
    <row r="8" spans="1:34" ht="24.95" customHeight="1" thickBot="1">
      <c r="A8" s="30">
        <v>3</v>
      </c>
      <c r="B8" s="30"/>
      <c r="C8" s="31" t="s">
        <v>15</v>
      </c>
      <c r="D8" s="32"/>
      <c r="E8" s="64">
        <v>3</v>
      </c>
      <c r="G8" s="30">
        <v>4</v>
      </c>
      <c r="H8" s="75"/>
      <c r="I8" s="72"/>
      <c r="J8" s="41" t="str">
        <f>IF(ISNA(MATCH($G$8,$E$6:$E$21,0)),"",INDEX($C$6:$C$21,MATCH($G$8,$E$6:$E$21,0)))</f>
        <v>AD</v>
      </c>
      <c r="K8" s="43"/>
      <c r="L8" s="10"/>
      <c r="M8" s="72"/>
      <c r="N8" s="50"/>
      <c r="O8" s="55" t="str">
        <f>IF($K$7=$K$8,"Perdant Jeu 2",IF($K$7&lt;$K$8,$J$7,$J$8))</f>
        <v>AD</v>
      </c>
      <c r="P8" s="43"/>
      <c r="Q8" s="15"/>
      <c r="R8" s="16"/>
      <c r="S8" s="16"/>
      <c r="T8" s="5"/>
      <c r="U8" s="13"/>
      <c r="W8" s="86"/>
      <c r="X8" s="58" t="s">
        <v>36</v>
      </c>
      <c r="Y8" s="45" t="str">
        <f>IF($U$16=$U$17,"2ème Poule 3",IF($U$16&gt;$U$17,$T$16,$T$17))</f>
        <v>AJ</v>
      </c>
      <c r="Z8" s="43">
        <v>5</v>
      </c>
      <c r="AA8" s="87"/>
    </row>
    <row r="9" spans="1:34" ht="24.95" customHeight="1" thickBot="1">
      <c r="A9" s="30">
        <v>4</v>
      </c>
      <c r="B9" s="30"/>
      <c r="C9" s="31" t="s">
        <v>16</v>
      </c>
      <c r="D9" s="32"/>
      <c r="E9" s="63">
        <v>4</v>
      </c>
      <c r="G9"/>
      <c r="I9" s="11"/>
      <c r="J9" s="39"/>
      <c r="K9" s="39"/>
      <c r="L9" s="10"/>
      <c r="M9" s="18"/>
      <c r="N9" s="18"/>
      <c r="O9" s="4"/>
      <c r="P9" s="39"/>
      <c r="Q9" s="10"/>
      <c r="R9" s="11"/>
      <c r="S9" s="11"/>
      <c r="T9" s="4"/>
      <c r="U9" s="14"/>
      <c r="W9" s="11"/>
      <c r="X9" s="59"/>
      <c r="Y9" s="22"/>
      <c r="AA9" s="87"/>
      <c r="AB9" s="71">
        <v>3</v>
      </c>
      <c r="AC9" s="7" t="str">
        <f>IF($Z$7=$Z$8,"résultat",IF($Z$7&gt;$Z$8,$Y$7,$Y$8))</f>
        <v>AJ</v>
      </c>
      <c r="AD9" s="42">
        <v>1</v>
      </c>
    </row>
    <row r="10" spans="1:34" ht="24.95" customHeight="1" thickBot="1">
      <c r="A10" s="30">
        <v>5</v>
      </c>
      <c r="B10" s="30"/>
      <c r="C10" s="31" t="s">
        <v>17</v>
      </c>
      <c r="D10" s="32"/>
      <c r="E10" s="64">
        <v>5</v>
      </c>
      <c r="G10" s="30">
        <v>5</v>
      </c>
      <c r="H10" s="73">
        <v>2</v>
      </c>
      <c r="I10" s="71">
        <v>3</v>
      </c>
      <c r="J10" s="40" t="str">
        <f>IF(ISNA(MATCH($G$10,$E$6:$E$21,0)),"",INDEX($C$6:$C$21,MATCH($G$10,$E$6:$E$21,0)))</f>
        <v>AE</v>
      </c>
      <c r="K10" s="42">
        <v>1</v>
      </c>
      <c r="L10" s="10"/>
      <c r="M10" s="71">
        <v>5</v>
      </c>
      <c r="N10" s="48"/>
      <c r="O10" s="54" t="str">
        <f>IF($K$10=$K$11,"Gagnant jeu 3",IF($K$10&gt;$K$11,$J$10,$J$11))</f>
        <v>AE</v>
      </c>
      <c r="P10" s="42">
        <v>1</v>
      </c>
      <c r="Q10" s="10"/>
      <c r="R10" s="11"/>
      <c r="S10" s="11"/>
      <c r="T10" s="4"/>
      <c r="U10" s="14"/>
      <c r="W10" s="11"/>
      <c r="X10" s="59"/>
      <c r="Y10" s="22"/>
      <c r="AA10" s="88"/>
      <c r="AB10" s="72"/>
      <c r="AC10" s="8" t="str">
        <f>IF($Z$11=$Z$12,"résultat",IF($Z$11&gt;$Z$12,$Y$11,$Y$12))</f>
        <v>AN</v>
      </c>
      <c r="AD10" s="43">
        <v>2</v>
      </c>
      <c r="AE10" s="89"/>
    </row>
    <row r="11" spans="1:34" ht="24.95" customHeight="1" thickBot="1">
      <c r="A11" s="30">
        <v>6</v>
      </c>
      <c r="B11" s="30"/>
      <c r="C11" s="31" t="s">
        <v>18</v>
      </c>
      <c r="D11" s="32"/>
      <c r="E11" s="63">
        <v>6</v>
      </c>
      <c r="G11" s="30">
        <v>6</v>
      </c>
      <c r="H11" s="74"/>
      <c r="I11" s="72"/>
      <c r="J11" s="41" t="str">
        <f>IF(ISNA(MATCH($G$11,$E$6:$E$21,0)),"",INDEX($C$6:$C$21,MATCH($G$11,$E$6:$E$21,0)))</f>
        <v>AF</v>
      </c>
      <c r="K11" s="43"/>
      <c r="L11" s="10"/>
      <c r="M11" s="72"/>
      <c r="N11" s="49"/>
      <c r="O11" s="53" t="str">
        <f>IF($K$12=$K$13,"Gagnant jeu 4",IF($K$12&gt;$K$13,$J$12,$J$13))</f>
        <v>AG</v>
      </c>
      <c r="P11" s="43"/>
      <c r="Q11" s="10"/>
      <c r="R11" s="71">
        <v>7</v>
      </c>
      <c r="S11" s="48"/>
      <c r="T11" s="52" t="str">
        <f>IF($P$10=$P$11,"Perdant jeu 5",IF($P$10&lt;$P$11,$O$10,$O$11))</f>
        <v>AG</v>
      </c>
      <c r="U11" s="42">
        <v>1</v>
      </c>
      <c r="W11" s="85">
        <v>8</v>
      </c>
      <c r="X11" s="57" t="s">
        <v>35</v>
      </c>
      <c r="Y11" s="44" t="str">
        <f>IF($P$10=$P$11,"1er de poule 2",IF($P$10&gt;$P$11,$O$10,$O$11))</f>
        <v>AE</v>
      </c>
      <c r="Z11" s="42">
        <v>1</v>
      </c>
      <c r="AA11" s="88"/>
      <c r="AB11" s="11"/>
      <c r="AE11" s="89"/>
    </row>
    <row r="12" spans="1:34" ht="24.95" customHeight="1" thickBot="1">
      <c r="A12" s="30">
        <v>7</v>
      </c>
      <c r="B12" s="30"/>
      <c r="C12" s="31" t="s">
        <v>19</v>
      </c>
      <c r="D12" s="32"/>
      <c r="E12" s="64">
        <v>7</v>
      </c>
      <c r="G12" s="30">
        <v>7</v>
      </c>
      <c r="H12" s="74"/>
      <c r="I12" s="71">
        <v>4</v>
      </c>
      <c r="J12" s="40" t="str">
        <f>IF(ISNA(MATCH($G$12,$E$6:$E$21,0)),"",INDEX($C$6:$C$21,MATCH($G$12,$E$6:$E$21,0)))</f>
        <v>AG</v>
      </c>
      <c r="K12" s="42">
        <v>1</v>
      </c>
      <c r="L12" s="10"/>
      <c r="M12" s="71">
        <v>6</v>
      </c>
      <c r="N12" s="51"/>
      <c r="O12" s="54" t="str">
        <f>IF($K$10=$K$11,"Perdant jeu 3",IF($K$10&lt;$K$11,$J$10,$J$11))</f>
        <v>AF</v>
      </c>
      <c r="P12" s="42">
        <v>1</v>
      </c>
      <c r="Q12" s="10"/>
      <c r="R12" s="72"/>
      <c r="S12" s="51"/>
      <c r="T12" s="52" t="str">
        <f>IF($P$12=$P$13,"Ggagnant jeu 6",IF($P$12&gt;$P$13,$O$12,$O$13))</f>
        <v>AF</v>
      </c>
      <c r="U12" s="43">
        <v>2</v>
      </c>
      <c r="W12" s="86"/>
      <c r="X12" s="58" t="s">
        <v>38</v>
      </c>
      <c r="Y12" s="45" t="str">
        <f>IF($U$21=$U$22,"2ème Poule 4",IF($U$21&gt;$U$22,$T$21,$T$22))</f>
        <v>AN</v>
      </c>
      <c r="Z12" s="43">
        <v>2</v>
      </c>
      <c r="AB12" s="11"/>
      <c r="AE12" s="89"/>
    </row>
    <row r="13" spans="1:34" ht="24.95" customHeight="1" thickBot="1">
      <c r="A13" s="30">
        <v>8</v>
      </c>
      <c r="B13" s="30"/>
      <c r="C13" s="31" t="s">
        <v>20</v>
      </c>
      <c r="D13" s="32"/>
      <c r="E13" s="63">
        <v>8</v>
      </c>
      <c r="G13" s="30">
        <v>8</v>
      </c>
      <c r="H13" s="75"/>
      <c r="I13" s="72"/>
      <c r="J13" s="41" t="str">
        <f>IF(ISNA(MATCH($G$13,$E$6:$E$21,0)),"",INDEX($C$6:$C$21,MATCH($G$13,$E$6:$E$21,0)))</f>
        <v>AH</v>
      </c>
      <c r="K13" s="43"/>
      <c r="L13" s="10"/>
      <c r="M13" s="72"/>
      <c r="N13" s="50"/>
      <c r="O13" s="55" t="str">
        <f>IF($K$12=$K$13,"Perdant jeu 4",IF($K$12&lt;$K$13,$J$12,$J$13))</f>
        <v>AH</v>
      </c>
      <c r="P13" s="43"/>
      <c r="Q13" s="15"/>
      <c r="R13" s="16"/>
      <c r="S13" s="16"/>
      <c r="T13" s="5"/>
      <c r="U13" s="13"/>
      <c r="W13" s="11"/>
      <c r="X13" s="59"/>
      <c r="Y13" s="22"/>
      <c r="AB13" s="11"/>
      <c r="AE13" s="89"/>
      <c r="AF13" s="71">
        <v>2</v>
      </c>
      <c r="AG13" s="7" t="str">
        <f>IF($AD$9=$AD$10,"résultat",IF($AD$9&gt;$AD$10,$AC$9,$AC$10))</f>
        <v>AN</v>
      </c>
      <c r="AH13" s="42"/>
    </row>
    <row r="14" spans="1:34" ht="24.95" customHeight="1" thickBot="1">
      <c r="A14" s="30">
        <v>9</v>
      </c>
      <c r="B14" s="30"/>
      <c r="C14" s="31" t="s">
        <v>21</v>
      </c>
      <c r="D14" s="32"/>
      <c r="E14" s="64">
        <v>9</v>
      </c>
      <c r="G14"/>
      <c r="I14" s="11"/>
      <c r="J14" s="39"/>
      <c r="K14" s="39"/>
      <c r="L14" s="10"/>
      <c r="M14" s="18"/>
      <c r="N14" s="18"/>
      <c r="O14" s="4" t="s">
        <v>11</v>
      </c>
      <c r="P14" s="39"/>
      <c r="Q14" s="10"/>
      <c r="R14" s="11"/>
      <c r="S14" s="11"/>
      <c r="T14" s="4"/>
      <c r="U14" s="14"/>
      <c r="W14" s="11"/>
      <c r="X14" s="59"/>
      <c r="Y14" s="22"/>
      <c r="AB14" s="11"/>
      <c r="AE14" s="90"/>
      <c r="AF14" s="72"/>
      <c r="AG14" s="8" t="str">
        <f>IF($AD$17=$AD$18,"résultat",IF($AD$17&gt;$AD$18,$AC$17,$AC$18))</f>
        <v>AF</v>
      </c>
      <c r="AH14" s="43"/>
    </row>
    <row r="15" spans="1:34" ht="24.95" customHeight="1" thickBot="1">
      <c r="A15" s="30">
        <v>10</v>
      </c>
      <c r="B15" s="30"/>
      <c r="C15" s="31" t="s">
        <v>22</v>
      </c>
      <c r="D15" s="32"/>
      <c r="E15" s="63">
        <v>10</v>
      </c>
      <c r="G15" s="30">
        <v>9</v>
      </c>
      <c r="H15" s="73">
        <v>3</v>
      </c>
      <c r="I15" s="71">
        <v>5</v>
      </c>
      <c r="J15" s="40" t="str">
        <f>IF(ISNA(MATCH($G$15,$E$6:$E$21,0)),"",INDEX($C$6:$C$21,MATCH($G$15,$E$6:$E$21,0)))</f>
        <v>AI</v>
      </c>
      <c r="K15" s="42">
        <v>1</v>
      </c>
      <c r="L15" s="10"/>
      <c r="M15" s="71">
        <v>7</v>
      </c>
      <c r="N15" s="48"/>
      <c r="O15" s="54" t="str">
        <f>IF($K$15=$K$16,"Gagnant jeu 5",IF($K$15&gt;$K$16,$J$15,$J$16))</f>
        <v>AI</v>
      </c>
      <c r="P15" s="42">
        <v>1</v>
      </c>
      <c r="Q15" s="10"/>
      <c r="R15" s="11"/>
      <c r="S15" s="11"/>
      <c r="T15" s="4"/>
      <c r="U15" s="14"/>
      <c r="W15" s="85">
        <v>2</v>
      </c>
      <c r="X15" s="57" t="s">
        <v>37</v>
      </c>
      <c r="Y15" s="44" t="str">
        <f>IF($P$15=$P$16,"1er de Poule 3",IF($P$15&gt;$P$6,$O$15,$O$16))</f>
        <v>AI</v>
      </c>
      <c r="Z15" s="42">
        <v>1</v>
      </c>
      <c r="AB15" s="11"/>
      <c r="AE15" s="90"/>
    </row>
    <row r="16" spans="1:34" ht="24.95" customHeight="1" thickBot="1">
      <c r="A16" s="30">
        <v>11</v>
      </c>
      <c r="B16" s="30"/>
      <c r="C16" s="31" t="s">
        <v>23</v>
      </c>
      <c r="D16" s="32"/>
      <c r="E16" s="64">
        <v>11</v>
      </c>
      <c r="G16" s="30">
        <v>10</v>
      </c>
      <c r="H16" s="74"/>
      <c r="I16" s="72"/>
      <c r="J16" s="41" t="str">
        <f>IF(ISNA(MATCH($G$16,$E$6:$E$21,0)),"",INDEX($C$6:$C$21,MATCH($G$16,$E$6:$E$21,0)))</f>
        <v>AJ</v>
      </c>
      <c r="K16" s="43"/>
      <c r="L16" s="10"/>
      <c r="M16" s="72"/>
      <c r="N16" s="49"/>
      <c r="O16" s="53" t="str">
        <f>IF($K$17=$K$18,"Gagnant jeu 6",IF($K$17&gt;$K$18,$J$17,$J$18))</f>
        <v>AK</v>
      </c>
      <c r="P16" s="43"/>
      <c r="Q16" s="10"/>
      <c r="R16" s="71">
        <v>1</v>
      </c>
      <c r="S16" s="48"/>
      <c r="T16" s="52" t="str">
        <f>IF($P$15=$P$16,"Perdant jeu 7",IF($P$15&lt;$P$16,$O$15,$O$16))</f>
        <v>AK</v>
      </c>
      <c r="U16" s="42">
        <v>1</v>
      </c>
      <c r="W16" s="86"/>
      <c r="X16" s="58" t="s">
        <v>40</v>
      </c>
      <c r="Y16" s="45" t="str">
        <f>IF($U$6=$U$7,"2ème Poule 1",IF($U$6&gt;$U$7,$T$6,$T$7))</f>
        <v>AB</v>
      </c>
      <c r="Z16" s="43">
        <v>2</v>
      </c>
      <c r="AA16" s="91"/>
      <c r="AB16" s="11"/>
      <c r="AE16" s="90"/>
    </row>
    <row r="17" spans="1:34" ht="24.95" customHeight="1" thickBot="1">
      <c r="A17" s="30">
        <v>12</v>
      </c>
      <c r="B17" s="30"/>
      <c r="C17" s="31" t="s">
        <v>24</v>
      </c>
      <c r="D17" s="32"/>
      <c r="E17" s="63">
        <v>12</v>
      </c>
      <c r="G17" s="30">
        <v>11</v>
      </c>
      <c r="H17" s="74"/>
      <c r="I17" s="71">
        <v>6</v>
      </c>
      <c r="J17" s="40" t="str">
        <f>IF(ISNA(MATCH($G$17,$E$6:$E$21,0)),"",INDEX($C$6:$C$21,MATCH($G$17,$E$6:$E$21,0)))</f>
        <v>AK</v>
      </c>
      <c r="K17" s="42">
        <v>1</v>
      </c>
      <c r="L17" s="10"/>
      <c r="M17" s="71">
        <v>8</v>
      </c>
      <c r="N17" s="51"/>
      <c r="O17" s="54" t="str">
        <f>IF($K$15=$K$16,"Perdanr jeu 5",IF($K$15&lt;$K$16,$J$15,$J$16))</f>
        <v>AJ</v>
      </c>
      <c r="P17" s="42">
        <v>1</v>
      </c>
      <c r="Q17" s="10"/>
      <c r="R17" s="72"/>
      <c r="S17" s="51"/>
      <c r="T17" s="56" t="str">
        <f>IF($P$17=$P$18,"Gagnant jeu 8",IF($P$17&gt;$P$18,$O$17,$O$18))</f>
        <v>AJ</v>
      </c>
      <c r="U17" s="43">
        <v>2</v>
      </c>
      <c r="W17" s="11"/>
      <c r="X17" s="59"/>
      <c r="Y17" s="22"/>
      <c r="Z17" s="12"/>
      <c r="AA17" s="87"/>
      <c r="AB17" s="71">
        <v>5</v>
      </c>
      <c r="AC17" s="7" t="str">
        <f>IF($Z$15=$Z$16,"résultat",IF($Z$15&gt;$Z$16,$Y$15,$Y$16))</f>
        <v>AB</v>
      </c>
      <c r="AD17" s="42">
        <v>1</v>
      </c>
      <c r="AE17" s="90"/>
    </row>
    <row r="18" spans="1:34" ht="24.95" customHeight="1" thickBot="1">
      <c r="A18" s="30">
        <v>13</v>
      </c>
      <c r="B18" s="30"/>
      <c r="C18" s="31" t="s">
        <v>25</v>
      </c>
      <c r="D18" s="33"/>
      <c r="E18" s="64">
        <v>13</v>
      </c>
      <c r="G18" s="30">
        <v>12</v>
      </c>
      <c r="H18" s="75"/>
      <c r="I18" s="72"/>
      <c r="J18" s="41" t="str">
        <f>IF(ISNA(MATCH($G$18,$E$6:$E$21,0)),"",INDEX($C$6:$C$21,MATCH($G$18,$E$6:$E$21,0)))</f>
        <v>AL</v>
      </c>
      <c r="K18" s="43"/>
      <c r="L18" s="10"/>
      <c r="M18" s="72"/>
      <c r="N18" s="50"/>
      <c r="O18" s="55" t="str">
        <f>IF($K$17=$K$18,"Perdant jeu 6",IF($K$17&lt;$K$18,$J$17,$J$18))</f>
        <v>AL</v>
      </c>
      <c r="P18" s="43"/>
      <c r="Q18" s="15"/>
      <c r="R18" s="16"/>
      <c r="S18" s="16"/>
      <c r="T18" s="5"/>
      <c r="U18" s="13"/>
      <c r="W18" s="11"/>
      <c r="X18" s="59"/>
      <c r="Y18" s="22"/>
      <c r="AA18" s="88"/>
      <c r="AB18" s="72"/>
      <c r="AC18" s="8" t="str">
        <f>IF($Z$19=$Z$20,"résultat",IF($Z$19&gt;$Z$20,$Y$19,$Y$20))</f>
        <v>AF</v>
      </c>
      <c r="AD18" s="43">
        <v>2</v>
      </c>
    </row>
    <row r="19" spans="1:34" ht="24.95" customHeight="1" thickBot="1">
      <c r="A19" s="30">
        <v>14</v>
      </c>
      <c r="B19" s="30"/>
      <c r="C19" s="31" t="s">
        <v>26</v>
      </c>
      <c r="D19" s="32"/>
      <c r="E19" s="63">
        <v>14</v>
      </c>
      <c r="G19"/>
      <c r="I19" s="11"/>
      <c r="J19" s="39"/>
      <c r="K19" s="39"/>
      <c r="L19" s="10"/>
      <c r="M19" s="18"/>
      <c r="N19" s="18"/>
      <c r="O19" s="4"/>
      <c r="P19" s="39"/>
      <c r="Q19" s="10"/>
      <c r="R19" s="11"/>
      <c r="S19" s="11"/>
      <c r="T19" s="4"/>
      <c r="U19" s="14"/>
      <c r="W19" s="85">
        <v>4</v>
      </c>
      <c r="X19" s="57" t="s">
        <v>39</v>
      </c>
      <c r="Y19" s="44" t="str">
        <f>IF($P$20=$P$21,"1er de Poule 4",IF($P$20&gt;$P$21,$O$20,$O$21))</f>
        <v>AM</v>
      </c>
      <c r="Z19" s="42">
        <v>1</v>
      </c>
      <c r="AA19" s="88"/>
    </row>
    <row r="20" spans="1:34" ht="24.95" customHeight="1" thickBot="1">
      <c r="A20" s="30">
        <v>15</v>
      </c>
      <c r="B20" s="27"/>
      <c r="C20" s="34" t="s">
        <v>27</v>
      </c>
      <c r="D20" s="32"/>
      <c r="E20" s="64">
        <v>15</v>
      </c>
      <c r="G20" s="30">
        <v>13</v>
      </c>
      <c r="H20" s="73">
        <v>4</v>
      </c>
      <c r="I20" s="71">
        <v>7</v>
      </c>
      <c r="J20" s="40" t="str">
        <f>IF(ISNA(MATCH($G$20,$E$6:$E$21,0)),"",INDEX($C$6:$C$21,MATCH($G$20,$E$6:$E$21,0)))</f>
        <v>AM</v>
      </c>
      <c r="K20" s="42">
        <v>1</v>
      </c>
      <c r="L20" s="10"/>
      <c r="M20" s="71">
        <v>1</v>
      </c>
      <c r="N20" s="48"/>
      <c r="O20" s="54" t="str">
        <f>IF($K$20=$K$21,"Gagnant jeu 7",IF($K$20&gt;$K$21,$J$20,$J$21))</f>
        <v>AM</v>
      </c>
      <c r="P20" s="42">
        <v>1</v>
      </c>
      <c r="Q20" s="10"/>
      <c r="R20" s="11"/>
      <c r="S20" s="11"/>
      <c r="T20" s="4"/>
      <c r="U20" s="14"/>
      <c r="W20" s="86"/>
      <c r="X20" s="58" t="s">
        <v>34</v>
      </c>
      <c r="Y20" s="45" t="str">
        <f>IF($U$11=$U$12,"2ème Poule 2",IF($U$11&gt;$U$12,$T$11,$T$12))</f>
        <v>AF</v>
      </c>
      <c r="Z20" s="43">
        <v>2</v>
      </c>
    </row>
    <row r="21" spans="1:34" ht="24.95" customHeight="1" thickBot="1">
      <c r="A21" s="35">
        <v>16</v>
      </c>
      <c r="B21" s="35"/>
      <c r="C21" s="36" t="s">
        <v>28</v>
      </c>
      <c r="D21" s="37"/>
      <c r="E21" s="65">
        <v>16</v>
      </c>
      <c r="G21" s="30">
        <v>14</v>
      </c>
      <c r="H21" s="74"/>
      <c r="I21" s="72"/>
      <c r="J21" s="41" t="str">
        <f>IF(ISNA(MATCH($G$21,$E$6:$E$21,0)),"",INDEX($C$6:$C$21,MATCH($G$21,$E$6:$E$21,0)))</f>
        <v>AN</v>
      </c>
      <c r="K21" s="43"/>
      <c r="L21" s="10"/>
      <c r="M21" s="72"/>
      <c r="N21" s="49"/>
      <c r="O21" s="53" t="str">
        <f>IF($K$22=$K$23,"Gagnant jeu 8",IF($K$22&gt;$K$23,$J$22,$J$23))</f>
        <v>AO</v>
      </c>
      <c r="P21" s="43"/>
      <c r="Q21" s="10"/>
      <c r="R21" s="71">
        <v>3</v>
      </c>
      <c r="S21" s="48"/>
      <c r="T21" s="52" t="str">
        <f>IF($P$20=$P$21,"Perdant jeu 1",IF($P$20&lt;$P$21,$O$20,$O$21))</f>
        <v>AO</v>
      </c>
      <c r="U21" s="42">
        <v>1</v>
      </c>
    </row>
    <row r="22" spans="1:34" ht="24.95" customHeight="1" thickBot="1">
      <c r="A22" s="38"/>
      <c r="B22" s="38"/>
      <c r="C22" s="38"/>
      <c r="D22" s="38"/>
      <c r="E22"/>
      <c r="G22" s="30">
        <v>15</v>
      </c>
      <c r="H22" s="74"/>
      <c r="I22" s="71">
        <v>8</v>
      </c>
      <c r="J22" s="40" t="str">
        <f>IF(ISNA(MATCH($G$22,$E$6:$E$21,0)),"",INDEX($C$6:$C$21,MATCH($G$22,$E$6:$E$21,0)))</f>
        <v>AO</v>
      </c>
      <c r="K22" s="42">
        <v>1</v>
      </c>
      <c r="L22" s="10"/>
      <c r="M22" s="71">
        <v>2</v>
      </c>
      <c r="N22" s="51"/>
      <c r="O22" s="54" t="str">
        <f>IF($K$20=$K$21,"Perdant jeu 7",IF($K$20&lt;$K$21,$J$20,$J$21))</f>
        <v>AN</v>
      </c>
      <c r="P22" s="42">
        <v>1</v>
      </c>
      <c r="Q22" s="10"/>
      <c r="R22" s="72"/>
      <c r="S22" s="51"/>
      <c r="T22" s="52" t="str">
        <f>IF($P$22=$P$23,"Gagnant jeu 2",IF($P$22&gt;$P$23,$O$22,$O$23))</f>
        <v>AN</v>
      </c>
      <c r="U22" s="43">
        <v>2</v>
      </c>
    </row>
    <row r="23" spans="1:34" ht="24.95" customHeight="1" thickBot="1">
      <c r="A23" s="38"/>
      <c r="B23" s="38"/>
      <c r="C23" s="38"/>
      <c r="D23" s="38"/>
      <c r="E23"/>
      <c r="G23" s="35">
        <v>16</v>
      </c>
      <c r="H23" s="75"/>
      <c r="I23" s="72"/>
      <c r="J23" s="41" t="str">
        <f>IF(ISNA(MATCH($G$23,$E$6:$E$21,0)),"",INDEX($C$6:$C$21,MATCH($G$23,$E$6:$E$21,0)))</f>
        <v>AP</v>
      </c>
      <c r="K23" s="43"/>
      <c r="L23" s="19"/>
      <c r="M23" s="72"/>
      <c r="N23" s="50"/>
      <c r="O23" s="55" t="str">
        <f>IF($K$22=$K$23,"Perdant jeu 8",IF($K$22&lt;$K$23,$J$22,$J$23))</f>
        <v>AP</v>
      </c>
      <c r="P23" s="43"/>
      <c r="Q23" s="15"/>
      <c r="R23" s="17"/>
      <c r="S23" s="17"/>
      <c r="T23" s="3"/>
      <c r="U23" s="3"/>
    </row>
    <row r="24" spans="1:34" ht="18.75">
      <c r="A24" s="39"/>
      <c r="B24" s="39"/>
      <c r="C24" s="38"/>
      <c r="D24" s="38"/>
      <c r="E24" s="39"/>
    </row>
    <row r="25" spans="1:34" ht="31.5" customHeight="1">
      <c r="C25" s="39"/>
      <c r="D25" s="39"/>
    </row>
    <row r="26" spans="1:34" ht="24" customHeight="1">
      <c r="C26" s="69" t="s">
        <v>44</v>
      </c>
      <c r="D26" s="69"/>
    </row>
    <row r="27" spans="1:34" s="60" customFormat="1" ht="18.75" customHeight="1">
      <c r="C27" s="70" t="s">
        <v>32</v>
      </c>
      <c r="D27" s="70"/>
      <c r="F27" s="67"/>
      <c r="W27" s="20"/>
      <c r="X27" s="20"/>
      <c r="Y27" s="20"/>
      <c r="Z27" s="20"/>
      <c r="AA27" s="20"/>
      <c r="AB27" s="20"/>
      <c r="AD27" s="20"/>
      <c r="AF27" s="20"/>
      <c r="AH27" s="20"/>
    </row>
    <row r="36" spans="3:3">
      <c r="C36" s="21"/>
    </row>
  </sheetData>
  <sheetProtection password="CFC3" sheet="1" objects="1" scenarios="1" formatCells="0" formatColumns="0" formatRows="0" insertColumns="0" insertRows="0" insertHyperlinks="0" deleteColumns="0" deleteRows="0" sort="0"/>
  <mergeCells count="44">
    <mergeCell ref="AF13:AF14"/>
    <mergeCell ref="AE14:AE17"/>
    <mergeCell ref="W15:W16"/>
    <mergeCell ref="AA16:AA17"/>
    <mergeCell ref="AB17:AB18"/>
    <mergeCell ref="AA18:AA19"/>
    <mergeCell ref="W19:W20"/>
    <mergeCell ref="W7:W8"/>
    <mergeCell ref="AA8:AA9"/>
    <mergeCell ref="AB9:AB10"/>
    <mergeCell ref="AA10:AA11"/>
    <mergeCell ref="AE10:AE13"/>
    <mergeCell ref="W11:W12"/>
    <mergeCell ref="M12:M13"/>
    <mergeCell ref="M7:M8"/>
    <mergeCell ref="R6:R7"/>
    <mergeCell ref="H5:H8"/>
    <mergeCell ref="I7:I8"/>
    <mergeCell ref="R11:R12"/>
    <mergeCell ref="H10:H13"/>
    <mergeCell ref="I10:I11"/>
    <mergeCell ref="I12:I13"/>
    <mergeCell ref="M10:M11"/>
    <mergeCell ref="H1:M1"/>
    <mergeCell ref="I3:K3"/>
    <mergeCell ref="M3:P3"/>
    <mergeCell ref="R3:U3"/>
    <mergeCell ref="I5:I6"/>
    <mergeCell ref="M5:M6"/>
    <mergeCell ref="P1:T1"/>
    <mergeCell ref="C26:D26"/>
    <mergeCell ref="C27:D27"/>
    <mergeCell ref="R21:R22"/>
    <mergeCell ref="H20:H23"/>
    <mergeCell ref="I15:I16"/>
    <mergeCell ref="I17:I18"/>
    <mergeCell ref="M15:M16"/>
    <mergeCell ref="M17:M18"/>
    <mergeCell ref="I20:I21"/>
    <mergeCell ref="I22:I23"/>
    <mergeCell ref="M20:M21"/>
    <mergeCell ref="M22:M23"/>
    <mergeCell ref="R16:R17"/>
    <mergeCell ref="H15:H18"/>
  </mergeCells>
  <conditionalFormatting sqref="E6:E21">
    <cfRule type="duplicateValues" dxfId="5" priority="340"/>
  </conditionalFormatting>
  <conditionalFormatting sqref="E12:E13">
    <cfRule type="duplicateValues" dxfId="4" priority="270"/>
  </conditionalFormatting>
  <conditionalFormatting sqref="E14:E15">
    <cfRule type="duplicateValues" dxfId="3" priority="236"/>
  </conditionalFormatting>
  <conditionalFormatting sqref="E16:E17">
    <cfRule type="duplicateValues" dxfId="2" priority="200"/>
  </conditionalFormatting>
  <conditionalFormatting sqref="E18:E19">
    <cfRule type="duplicateValues" dxfId="1" priority="162"/>
  </conditionalFormatting>
  <conditionalFormatting sqref="E20:E21">
    <cfRule type="duplicateValues" dxfId="0" priority="96"/>
  </conditionalFormatting>
  <conditionalFormatting sqref="K5:K6">
    <cfRule type="iconSet" priority="28">
      <iconSet>
        <cfvo type="percent" val="0"/>
        <cfvo type="percent" val="12"/>
        <cfvo type="percent" val="13"/>
      </iconSet>
    </cfRule>
  </conditionalFormatting>
  <conditionalFormatting sqref="K7:K8">
    <cfRule type="iconSet" priority="27">
      <iconSet>
        <cfvo type="percent" val="0"/>
        <cfvo type="percent" val="12"/>
        <cfvo type="percent" val="13"/>
      </iconSet>
    </cfRule>
  </conditionalFormatting>
  <conditionalFormatting sqref="K10:K11">
    <cfRule type="iconSet" priority="26">
      <iconSet>
        <cfvo type="percent" val="0"/>
        <cfvo type="percent" val="12"/>
        <cfvo type="percent" val="13"/>
      </iconSet>
    </cfRule>
  </conditionalFormatting>
  <conditionalFormatting sqref="K12:K13">
    <cfRule type="iconSet" priority="25">
      <iconSet>
        <cfvo type="percent" val="0"/>
        <cfvo type="percent" val="12"/>
        <cfvo type="percent" val="13"/>
      </iconSet>
    </cfRule>
  </conditionalFormatting>
  <conditionalFormatting sqref="K15:K16">
    <cfRule type="iconSet" priority="24">
      <iconSet>
        <cfvo type="percent" val="0"/>
        <cfvo type="percent" val="12"/>
        <cfvo type="percent" val="13"/>
      </iconSet>
    </cfRule>
  </conditionalFormatting>
  <conditionalFormatting sqref="K17:K18">
    <cfRule type="iconSet" priority="23">
      <iconSet>
        <cfvo type="percent" val="0"/>
        <cfvo type="percent" val="12"/>
        <cfvo type="percent" val="13"/>
      </iconSet>
    </cfRule>
  </conditionalFormatting>
  <conditionalFormatting sqref="K20:K21">
    <cfRule type="iconSet" priority="22">
      <iconSet>
        <cfvo type="percent" val="0"/>
        <cfvo type="percent" val="12"/>
        <cfvo type="percent" val="13"/>
      </iconSet>
    </cfRule>
  </conditionalFormatting>
  <conditionalFormatting sqref="K22:K23">
    <cfRule type="iconSet" priority="21">
      <iconSet>
        <cfvo type="percent" val="0"/>
        <cfvo type="percent" val="12"/>
        <cfvo type="percent" val="13"/>
      </iconSet>
    </cfRule>
  </conditionalFormatting>
  <conditionalFormatting sqref="P5:P6">
    <cfRule type="iconSet" priority="20">
      <iconSet>
        <cfvo type="percent" val="0"/>
        <cfvo type="percent" val="12"/>
        <cfvo type="percent" val="13"/>
      </iconSet>
    </cfRule>
  </conditionalFormatting>
  <conditionalFormatting sqref="P7:P8">
    <cfRule type="iconSet" priority="19">
      <iconSet>
        <cfvo type="percent" val="0"/>
        <cfvo type="percent" val="12"/>
        <cfvo type="percent" val="13"/>
      </iconSet>
    </cfRule>
  </conditionalFormatting>
  <conditionalFormatting sqref="P10:P11">
    <cfRule type="iconSet" priority="18">
      <iconSet>
        <cfvo type="percent" val="0"/>
        <cfvo type="percent" val="12"/>
        <cfvo type="percent" val="13"/>
      </iconSet>
    </cfRule>
  </conditionalFormatting>
  <conditionalFormatting sqref="P12:P13">
    <cfRule type="iconSet" priority="17">
      <iconSet>
        <cfvo type="percent" val="0"/>
        <cfvo type="percent" val="12"/>
        <cfvo type="percent" val="13"/>
      </iconSet>
    </cfRule>
  </conditionalFormatting>
  <conditionalFormatting sqref="P15:P16">
    <cfRule type="iconSet" priority="16">
      <iconSet>
        <cfvo type="percent" val="0"/>
        <cfvo type="percent" val="12"/>
        <cfvo type="percent" val="13"/>
      </iconSet>
    </cfRule>
  </conditionalFormatting>
  <conditionalFormatting sqref="P17:P18">
    <cfRule type="iconSet" priority="15">
      <iconSet>
        <cfvo type="percent" val="0"/>
        <cfvo type="percent" val="12"/>
        <cfvo type="percent" val="13"/>
      </iconSet>
    </cfRule>
  </conditionalFormatting>
  <conditionalFormatting sqref="P20:P21">
    <cfRule type="iconSet" priority="14">
      <iconSet>
        <cfvo type="percent" val="0"/>
        <cfvo type="percent" val="12"/>
        <cfvo type="percent" val="13"/>
      </iconSet>
    </cfRule>
  </conditionalFormatting>
  <conditionalFormatting sqref="P22:P23">
    <cfRule type="iconSet" priority="13">
      <iconSet>
        <cfvo type="percent" val="0"/>
        <cfvo type="percent" val="12"/>
        <cfvo type="percent" val="13"/>
      </iconSet>
    </cfRule>
  </conditionalFormatting>
  <conditionalFormatting sqref="U6:U7">
    <cfRule type="iconSet" priority="12">
      <iconSet>
        <cfvo type="percent" val="0"/>
        <cfvo type="percent" val="12"/>
        <cfvo type="percent" val="13"/>
      </iconSet>
    </cfRule>
  </conditionalFormatting>
  <conditionalFormatting sqref="U11:U12">
    <cfRule type="iconSet" priority="11">
      <iconSet>
        <cfvo type="percent" val="0"/>
        <cfvo type="percent" val="12"/>
        <cfvo type="percent" val="13"/>
      </iconSet>
    </cfRule>
  </conditionalFormatting>
  <conditionalFormatting sqref="U16:U17">
    <cfRule type="iconSet" priority="10">
      <iconSet>
        <cfvo type="percent" val="0"/>
        <cfvo type="percent" val="12"/>
        <cfvo type="percent" val="13"/>
      </iconSet>
    </cfRule>
  </conditionalFormatting>
  <conditionalFormatting sqref="U21:U22">
    <cfRule type="iconSet" priority="9">
      <iconSet>
        <cfvo type="percent" val="0"/>
        <cfvo type="percent" val="12"/>
        <cfvo type="percent" val="13"/>
      </iconSet>
    </cfRule>
  </conditionalFormatting>
  <conditionalFormatting sqref="Z7:Z8">
    <cfRule type="iconSet" priority="8">
      <iconSet>
        <cfvo type="percent" val="0"/>
        <cfvo type="percent" val="12"/>
        <cfvo type="percent" val="13"/>
      </iconSet>
    </cfRule>
  </conditionalFormatting>
  <conditionalFormatting sqref="Z11:Z12">
    <cfRule type="iconSet" priority="7">
      <iconSet>
        <cfvo type="percent" val="0"/>
        <cfvo type="percent" val="12"/>
        <cfvo type="percent" val="13"/>
      </iconSet>
    </cfRule>
  </conditionalFormatting>
  <conditionalFormatting sqref="Z15:Z16">
    <cfRule type="iconSet" priority="6">
      <iconSet>
        <cfvo type="percent" val="0"/>
        <cfvo type="percent" val="12"/>
        <cfvo type="percent" val="13"/>
      </iconSet>
    </cfRule>
  </conditionalFormatting>
  <conditionalFormatting sqref="Z19:Z20">
    <cfRule type="iconSet" priority="5">
      <iconSet>
        <cfvo type="percent" val="0"/>
        <cfvo type="percent" val="12"/>
        <cfvo type="percent" val="13"/>
      </iconSet>
    </cfRule>
  </conditionalFormatting>
  <conditionalFormatting sqref="AD9:AD10">
    <cfRule type="iconSet" priority="4">
      <iconSet>
        <cfvo type="percent" val="0"/>
        <cfvo type="percent" val="12"/>
        <cfvo type="percent" val="13"/>
      </iconSet>
    </cfRule>
  </conditionalFormatting>
  <conditionalFormatting sqref="AD17:AD18">
    <cfRule type="iconSet" priority="3">
      <iconSet>
        <cfvo type="percent" val="0"/>
        <cfvo type="percent" val="12"/>
        <cfvo type="percent" val="13"/>
      </iconSet>
    </cfRule>
  </conditionalFormatting>
  <conditionalFormatting sqref="AH13:AH14">
    <cfRule type="iconSet" priority="2">
      <iconSet>
        <cfvo type="percent" val="0"/>
        <cfvo type="percent" val="12"/>
        <cfvo type="percent" val="13"/>
      </iconSet>
    </cfRule>
  </conditionalFormatting>
  <pageMargins left="0.15" right="0.14000000000000001" top="0.19685039370078741" bottom="0.19685039370078741" header="0.51181102362204722" footer="0.3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Poules-1.4-1.2-F.</vt:lpstr>
      <vt:lpstr>Feuil1</vt:lpstr>
      <vt:lpstr>'Poules-1.4-1.2-F.'!Zone_d_impression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2017-03-25T21:54:41Z</cp:lastPrinted>
  <dcterms:created xsi:type="dcterms:W3CDTF">2014-11-14T04:35:50Z</dcterms:created>
  <dcterms:modified xsi:type="dcterms:W3CDTF">2022-01-19T12:13:40Z</dcterms:modified>
</cp:coreProperties>
</file>