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" yWindow="-150" windowWidth="12660" windowHeight="10170" tabRatio="822" activeTab="4"/>
  </bookViews>
  <sheets>
    <sheet name="Explication" sheetId="14" r:id="rId1"/>
    <sheet name="Tirage" sheetId="11" r:id="rId2"/>
    <sheet name="Poule A" sheetId="2" r:id="rId3"/>
    <sheet name="Poule B" sheetId="3" r:id="rId4"/>
    <sheet name="Classement" sheetId="9" r:id="rId5"/>
    <sheet name="Renc." sheetId="6" r:id="rId6"/>
    <sheet name="Feuil1" sheetId="12" r:id="rId7"/>
    <sheet name="Feuil2" sheetId="13" r:id="rId8"/>
  </sheets>
  <definedNames>
    <definedName name="_xlnm.Print_Area" localSheetId="4">Classement!$A$1:$O$28</definedName>
    <definedName name="_xlnm.Print_Area" localSheetId="0">Explication!$A$1:$O$25</definedName>
    <definedName name="_xlnm.Print_Area" localSheetId="2">'Poule A'!$A$1:$T$101</definedName>
    <definedName name="_xlnm.Print_Area" localSheetId="3">'Poule B'!$A$1:$Q$100</definedName>
    <definedName name="_xlnm.Print_Area" localSheetId="5">Renc.!$A$1:$T$34</definedName>
  </definedNames>
  <calcPr calcId="125725"/>
</workbook>
</file>

<file path=xl/calcChain.xml><?xml version="1.0" encoding="utf-8"?>
<calcChain xmlns="http://schemas.openxmlformats.org/spreadsheetml/2006/main">
  <c r="H4" i="9"/>
  <c r="H5"/>
  <c r="H6"/>
  <c r="H7"/>
  <c r="H8"/>
  <c r="H9"/>
  <c r="H10"/>
  <c r="H11"/>
  <c r="H12"/>
  <c r="H13"/>
  <c r="H14"/>
  <c r="H15"/>
  <c r="H16"/>
  <c r="H17"/>
  <c r="H18"/>
  <c r="H3"/>
  <c r="E19"/>
  <c r="E12"/>
  <c r="E11"/>
  <c r="E4"/>
  <c r="E3"/>
  <c r="H4" i="11" l="1"/>
  <c r="H5"/>
  <c r="H6"/>
  <c r="H7"/>
  <c r="H8"/>
  <c r="H9"/>
  <c r="H10"/>
  <c r="H11"/>
  <c r="H12"/>
  <c r="H13"/>
  <c r="H14"/>
  <c r="H15"/>
  <c r="H16"/>
  <c r="H17"/>
  <c r="H18"/>
  <c r="H3"/>
  <c r="G3"/>
  <c r="G4"/>
  <c r="G5"/>
  <c r="G6"/>
  <c r="G7"/>
  <c r="G8"/>
  <c r="G9"/>
  <c r="G10"/>
  <c r="G11"/>
  <c r="G12"/>
  <c r="G13"/>
  <c r="G14"/>
  <c r="G15"/>
  <c r="G16"/>
  <c r="G17"/>
  <c r="G18"/>
  <c r="I13" i="3" l="1"/>
  <c r="H13"/>
  <c r="E18" i="9" s="1"/>
  <c r="I12" i="3"/>
  <c r="H12"/>
  <c r="E17" i="9" s="1"/>
  <c r="I11" i="3"/>
  <c r="H11"/>
  <c r="E16" i="9" s="1"/>
  <c r="I10" i="3"/>
  <c r="H10"/>
  <c r="E15" i="9" s="1"/>
  <c r="I9" i="3"/>
  <c r="H9"/>
  <c r="E14" i="9" s="1"/>
  <c r="I8" i="3"/>
  <c r="H8"/>
  <c r="E13" i="9" s="1"/>
  <c r="I7" i="3"/>
  <c r="H7"/>
  <c r="I6"/>
  <c r="H6"/>
  <c r="G6" s="1"/>
  <c r="G12"/>
  <c r="I13" i="2"/>
  <c r="H13"/>
  <c r="E10" i="9" s="1"/>
  <c r="I12" i="2"/>
  <c r="H12"/>
  <c r="E9" i="9" s="1"/>
  <c r="I11" i="2"/>
  <c r="H8"/>
  <c r="E5" i="9" s="1"/>
  <c r="H11" i="2"/>
  <c r="E8" i="9" s="1"/>
  <c r="I10" i="2"/>
  <c r="H10"/>
  <c r="E7" i="9" s="1"/>
  <c r="I9" i="2"/>
  <c r="H9"/>
  <c r="E6" i="9" s="1"/>
  <c r="I8" i="2"/>
  <c r="I7"/>
  <c r="H7"/>
  <c r="I6"/>
  <c r="H6"/>
  <c r="G99" i="3"/>
  <c r="D99"/>
  <c r="G97"/>
  <c r="D97"/>
  <c r="G95"/>
  <c r="D95"/>
  <c r="G93"/>
  <c r="D93"/>
  <c r="G87"/>
  <c r="D87"/>
  <c r="G85"/>
  <c r="D85"/>
  <c r="G83"/>
  <c r="D83"/>
  <c r="G81"/>
  <c r="D81"/>
  <c r="G75"/>
  <c r="D75"/>
  <c r="G73"/>
  <c r="D73"/>
  <c r="G71"/>
  <c r="D71"/>
  <c r="G69"/>
  <c r="D69"/>
  <c r="G63"/>
  <c r="D63"/>
  <c r="G61"/>
  <c r="D61"/>
  <c r="G59"/>
  <c r="D59"/>
  <c r="G57"/>
  <c r="D57"/>
  <c r="G51"/>
  <c r="D51"/>
  <c r="G49"/>
  <c r="D49"/>
  <c r="G47"/>
  <c r="D47"/>
  <c r="G45"/>
  <c r="D45"/>
  <c r="G37"/>
  <c r="D37"/>
  <c r="G35"/>
  <c r="D35"/>
  <c r="G33"/>
  <c r="D33"/>
  <c r="G31"/>
  <c r="D31"/>
  <c r="G25"/>
  <c r="F13" s="1"/>
  <c r="D25"/>
  <c r="G23"/>
  <c r="F11" s="1"/>
  <c r="D23"/>
  <c r="F10" s="1"/>
  <c r="G21"/>
  <c r="D21"/>
  <c r="F8" s="1"/>
  <c r="G19"/>
  <c r="D19"/>
  <c r="F6" s="1"/>
  <c r="B8" i="2"/>
  <c r="D8"/>
  <c r="B9"/>
  <c r="D9"/>
  <c r="B10"/>
  <c r="D10"/>
  <c r="B11"/>
  <c r="D11"/>
  <c r="B12"/>
  <c r="D12"/>
  <c r="B13"/>
  <c r="D13"/>
  <c r="B6" i="3"/>
  <c r="D6"/>
  <c r="B7"/>
  <c r="D7"/>
  <c r="B8"/>
  <c r="H47" s="1"/>
  <c r="D8"/>
  <c r="B9"/>
  <c r="H21" s="1"/>
  <c r="D9"/>
  <c r="B10"/>
  <c r="B23" s="1"/>
  <c r="D10"/>
  <c r="B11"/>
  <c r="H37" s="1"/>
  <c r="D11"/>
  <c r="B12"/>
  <c r="B37" s="1"/>
  <c r="D12"/>
  <c r="B13"/>
  <c r="H25" s="1"/>
  <c r="D13"/>
  <c r="B7" i="2"/>
  <c r="D7"/>
  <c r="B6"/>
  <c r="F7" i="3" l="1"/>
  <c r="F9"/>
  <c r="C14" i="9" s="1"/>
  <c r="F12" i="3"/>
  <c r="C17" i="9" s="1"/>
  <c r="G8" i="3"/>
  <c r="G9"/>
  <c r="G7"/>
  <c r="G13"/>
  <c r="D18" i="9" s="1"/>
  <c r="G11" i="3"/>
  <c r="D16" i="9" s="1"/>
  <c r="G10" i="3"/>
  <c r="D15" i="9" s="1"/>
  <c r="H95" i="3"/>
  <c r="H99"/>
  <c r="H97"/>
  <c r="H85"/>
  <c r="H87"/>
  <c r="B87"/>
  <c r="H71"/>
  <c r="H75"/>
  <c r="H73"/>
  <c r="H59"/>
  <c r="H63"/>
  <c r="H61"/>
  <c r="H49"/>
  <c r="H51"/>
  <c r="B49"/>
  <c r="B51"/>
  <c r="B35"/>
  <c r="B15" i="9"/>
  <c r="B57" i="3"/>
  <c r="B16" i="9"/>
  <c r="B17"/>
  <c r="B85" i="3"/>
  <c r="D14" i="9"/>
  <c r="C18"/>
  <c r="D13"/>
  <c r="C13"/>
  <c r="C15"/>
  <c r="D11"/>
  <c r="C16"/>
  <c r="C11"/>
  <c r="D12"/>
  <c r="I14" i="3"/>
  <c r="D17" i="9"/>
  <c r="C12"/>
  <c r="H14" i="3"/>
  <c r="G99" i="2"/>
  <c r="D99"/>
  <c r="G97"/>
  <c r="D97"/>
  <c r="G95"/>
  <c r="D95"/>
  <c r="G93"/>
  <c r="D93"/>
  <c r="G87"/>
  <c r="D87"/>
  <c r="G85"/>
  <c r="D85"/>
  <c r="G83"/>
  <c r="D83"/>
  <c r="G81"/>
  <c r="D81"/>
  <c r="G75"/>
  <c r="D75"/>
  <c r="G73"/>
  <c r="D73"/>
  <c r="G71"/>
  <c r="D71"/>
  <c r="G69"/>
  <c r="D69"/>
  <c r="G63"/>
  <c r="D63"/>
  <c r="G61"/>
  <c r="D61"/>
  <c r="G59"/>
  <c r="D59"/>
  <c r="G57"/>
  <c r="D57"/>
  <c r="G51"/>
  <c r="D51"/>
  <c r="G49"/>
  <c r="D49"/>
  <c r="G47"/>
  <c r="D47"/>
  <c r="G45"/>
  <c r="D45"/>
  <c r="H87"/>
  <c r="H95"/>
  <c r="H99"/>
  <c r="H75"/>
  <c r="D6"/>
  <c r="B3" i="9"/>
  <c r="G37" i="2"/>
  <c r="D37"/>
  <c r="G35"/>
  <c r="D35"/>
  <c r="G33"/>
  <c r="D33"/>
  <c r="G31"/>
  <c r="D31"/>
  <c r="D25"/>
  <c r="D23"/>
  <c r="G25"/>
  <c r="G23"/>
  <c r="G21"/>
  <c r="F9" s="1"/>
  <c r="D21"/>
  <c r="G19"/>
  <c r="F7" s="1"/>
  <c r="D19"/>
  <c r="F6" s="1"/>
  <c r="F13" l="1"/>
  <c r="F10"/>
  <c r="F8"/>
  <c r="C5" i="9" s="1"/>
  <c r="F12" i="2"/>
  <c r="F11"/>
  <c r="C8" i="9" s="1"/>
  <c r="B87" i="2"/>
  <c r="H97"/>
  <c r="H63"/>
  <c r="H85"/>
  <c r="H59"/>
  <c r="H73"/>
  <c r="H49"/>
  <c r="H71"/>
  <c r="B51"/>
  <c r="H61"/>
  <c r="H37"/>
  <c r="H51"/>
  <c r="B37"/>
  <c r="B49"/>
  <c r="H31"/>
  <c r="H47"/>
  <c r="B23"/>
  <c r="B35"/>
  <c r="B25"/>
  <c r="H25"/>
  <c r="H23"/>
  <c r="H33"/>
  <c r="H21"/>
  <c r="B14" i="9"/>
  <c r="B18"/>
  <c r="H35" i="3"/>
  <c r="H83"/>
  <c r="H93"/>
  <c r="H33"/>
  <c r="B63"/>
  <c r="H45"/>
  <c r="B75"/>
  <c r="B99"/>
  <c r="H57"/>
  <c r="B81"/>
  <c r="B19"/>
  <c r="B69"/>
  <c r="B93"/>
  <c r="B31"/>
  <c r="B45"/>
  <c r="B11" i="9"/>
  <c r="B13"/>
  <c r="B95" i="3"/>
  <c r="B83"/>
  <c r="B71"/>
  <c r="B59"/>
  <c r="H19"/>
  <c r="B12" i="9"/>
  <c r="H23" i="3"/>
  <c r="B47"/>
  <c r="B33"/>
  <c r="H69"/>
  <c r="B25"/>
  <c r="H81"/>
  <c r="B61"/>
  <c r="B97"/>
  <c r="H31"/>
  <c r="B73"/>
  <c r="B21"/>
  <c r="C3" i="9"/>
  <c r="C4"/>
  <c r="C10"/>
  <c r="C9"/>
  <c r="C7"/>
  <c r="C6"/>
  <c r="F14" i="3"/>
  <c r="G14"/>
  <c r="B61" i="2"/>
  <c r="B97"/>
  <c r="B21"/>
  <c r="H83"/>
  <c r="B73"/>
  <c r="B85"/>
  <c r="B69"/>
  <c r="B81"/>
  <c r="B57"/>
  <c r="B93"/>
  <c r="H19"/>
  <c r="B47"/>
  <c r="B59"/>
  <c r="B63"/>
  <c r="B71"/>
  <c r="B75"/>
  <c r="B83"/>
  <c r="B95"/>
  <c r="B99"/>
  <c r="B19"/>
  <c r="H57"/>
  <c r="H69"/>
  <c r="H81"/>
  <c r="H93"/>
  <c r="B10" i="9"/>
  <c r="H45" i="2"/>
  <c r="B45"/>
  <c r="B6" i="9"/>
  <c r="H35" i="2"/>
  <c r="B7" i="9"/>
  <c r="B33" i="2"/>
  <c r="B4" i="9"/>
  <c r="B8"/>
  <c r="B9"/>
  <c r="B5"/>
  <c r="B31" i="2"/>
  <c r="H14"/>
  <c r="I14"/>
  <c r="G10"/>
  <c r="D7" i="9" s="1"/>
  <c r="G11" i="2"/>
  <c r="D8" i="9" s="1"/>
  <c r="G9" i="2"/>
  <c r="D6" i="9" s="1"/>
  <c r="G12" i="2"/>
  <c r="D9" i="9" s="1"/>
  <c r="G6" i="2"/>
  <c r="D3" i="9" s="1"/>
  <c r="G13" i="2"/>
  <c r="D10" i="9" s="1"/>
  <c r="G8" i="2"/>
  <c r="D5" i="9" s="1"/>
  <c r="G7" i="2"/>
  <c r="D4" i="9" s="1"/>
  <c r="D19" l="1"/>
  <c r="C19"/>
  <c r="F14" i="2"/>
  <c r="G14"/>
  <c r="J5" i="9" l="1"/>
  <c r="P5" l="1"/>
  <c r="J7"/>
  <c r="J16"/>
  <c r="J10"/>
  <c r="J3"/>
  <c r="J11"/>
  <c r="J18"/>
  <c r="J14"/>
  <c r="J6"/>
  <c r="J15"/>
  <c r="J12"/>
  <c r="J8"/>
  <c r="J4"/>
  <c r="J17"/>
  <c r="J13"/>
  <c r="J9"/>
  <c r="O12"/>
  <c r="O8"/>
  <c r="O4"/>
  <c r="O17"/>
  <c r="O13"/>
  <c r="O9"/>
  <c r="O5"/>
  <c r="O18"/>
  <c r="O14"/>
  <c r="O10"/>
  <c r="O6"/>
  <c r="O15"/>
  <c r="O11"/>
  <c r="O7"/>
  <c r="N16"/>
  <c r="O16"/>
  <c r="M18"/>
  <c r="N18"/>
  <c r="M14"/>
  <c r="N14"/>
  <c r="M10"/>
  <c r="N10"/>
  <c r="M6"/>
  <c r="N6"/>
  <c r="M15"/>
  <c r="N15"/>
  <c r="M11"/>
  <c r="N11"/>
  <c r="M7"/>
  <c r="N7"/>
  <c r="M12"/>
  <c r="N12"/>
  <c r="M8"/>
  <c r="N8"/>
  <c r="M4"/>
  <c r="N4"/>
  <c r="M17"/>
  <c r="N17"/>
  <c r="M13"/>
  <c r="N13"/>
  <c r="M9"/>
  <c r="N9"/>
  <c r="M5"/>
  <c r="N5"/>
  <c r="M16"/>
  <c r="N3"/>
  <c r="M3"/>
  <c r="L3"/>
  <c r="P9" l="1"/>
  <c r="P17"/>
  <c r="P8"/>
  <c r="L9" s="1"/>
  <c r="P15"/>
  <c r="P14"/>
  <c r="P11"/>
  <c r="P10"/>
  <c r="L11" s="1"/>
  <c r="P7"/>
  <c r="P13"/>
  <c r="P4"/>
  <c r="L5" s="1"/>
  <c r="P12"/>
  <c r="P6"/>
  <c r="L7" s="1"/>
  <c r="P18"/>
  <c r="O3"/>
  <c r="P3"/>
  <c r="P19" s="1"/>
  <c r="P16"/>
  <c r="N19"/>
  <c r="L13" l="1"/>
  <c r="L8"/>
  <c r="L4"/>
  <c r="L6"/>
  <c r="L12"/>
  <c r="O19"/>
  <c r="L10"/>
  <c r="L14"/>
  <c r="L15" s="1"/>
  <c r="L16" s="1"/>
  <c r="L17" s="1"/>
  <c r="L18" s="1"/>
</calcChain>
</file>

<file path=xl/comments1.xml><?xml version="1.0" encoding="utf-8"?>
<comments xmlns="http://schemas.openxmlformats.org/spreadsheetml/2006/main">
  <authors>
    <author>Alain</author>
  </authors>
  <commentList>
    <comment ref="F14" authorId="0">
      <text>
        <r>
          <rPr>
            <b/>
            <sz val="9"/>
            <color indexed="81"/>
            <rFont val="Tahoma"/>
            <family val="2"/>
          </rPr>
          <t>112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0 pt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H 14 = I 14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Alain</author>
  </authors>
  <commentList>
    <comment ref="F14" authorId="0">
      <text>
        <r>
          <rPr>
            <b/>
            <sz val="9"/>
            <color indexed="81"/>
            <rFont val="Tahoma"/>
            <family val="2"/>
          </rPr>
          <t>112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0 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H14 = I14</t>
        </r>
      </text>
    </comment>
  </commentList>
</comments>
</file>

<file path=xl/sharedStrings.xml><?xml version="1.0" encoding="utf-8"?>
<sst xmlns="http://schemas.openxmlformats.org/spreadsheetml/2006/main" count="566" uniqueCount="278">
  <si>
    <t>G.A.</t>
  </si>
  <si>
    <t>N°2</t>
  </si>
  <si>
    <t>N°3</t>
  </si>
  <si>
    <t>N°4</t>
  </si>
  <si>
    <t>N°5</t>
  </si>
  <si>
    <t>N°6</t>
  </si>
  <si>
    <t>N°7</t>
  </si>
  <si>
    <t>N°8</t>
  </si>
  <si>
    <t>ASB</t>
  </si>
  <si>
    <t xml:space="preserve">N°1 </t>
  </si>
  <si>
    <t>Points</t>
  </si>
  <si>
    <t>Pour</t>
  </si>
  <si>
    <t>Contre</t>
  </si>
  <si>
    <t xml:space="preserve">N°2 </t>
  </si>
  <si>
    <t xml:space="preserve">N°3 </t>
  </si>
  <si>
    <t xml:space="preserve">N°2  </t>
  </si>
  <si>
    <t xml:space="preserve">N°4  </t>
  </si>
  <si>
    <t xml:space="preserve">N°4 </t>
  </si>
  <si>
    <t>1 X 2</t>
  </si>
  <si>
    <t>3 X 5</t>
  </si>
  <si>
    <t>4 X 6</t>
  </si>
  <si>
    <t>1ère Partie</t>
  </si>
  <si>
    <t>2ème Partie</t>
  </si>
  <si>
    <t>1 X 3</t>
  </si>
  <si>
    <t>2 X 4</t>
  </si>
  <si>
    <t>7 X 8</t>
  </si>
  <si>
    <t>3ème Partie</t>
  </si>
  <si>
    <t>1 X 4</t>
  </si>
  <si>
    <t>2 X 5</t>
  </si>
  <si>
    <t>3 X 6</t>
  </si>
  <si>
    <t>4 X 8</t>
  </si>
  <si>
    <t>4ème Partie</t>
  </si>
  <si>
    <t>1 X 5</t>
  </si>
  <si>
    <t>2 X 6</t>
  </si>
  <si>
    <t>3 X 7</t>
  </si>
  <si>
    <t>9 X 10</t>
  </si>
  <si>
    <t>5èmePartie</t>
  </si>
  <si>
    <t>1 X 6</t>
  </si>
  <si>
    <t>2 X 7</t>
  </si>
  <si>
    <t>3 X 8</t>
  </si>
  <si>
    <t>POULE  A</t>
  </si>
  <si>
    <t>6ème Partie</t>
  </si>
  <si>
    <t>7ème Partie</t>
  </si>
  <si>
    <t>1 X 7</t>
  </si>
  <si>
    <t>2 X 8</t>
  </si>
  <si>
    <t>5 X 6</t>
  </si>
  <si>
    <t>1 X 8</t>
  </si>
  <si>
    <t>3 X 4</t>
  </si>
  <si>
    <t>7 X 5</t>
  </si>
  <si>
    <t>5 X 8</t>
  </si>
  <si>
    <t>POULE  B</t>
  </si>
  <si>
    <t>11 X 12</t>
  </si>
  <si>
    <t>1 à 10</t>
  </si>
  <si>
    <t>11 à 20</t>
  </si>
  <si>
    <t>11 X 13</t>
  </si>
  <si>
    <t>12 X 14</t>
  </si>
  <si>
    <t>11 X 14</t>
  </si>
  <si>
    <t>12 X 15</t>
  </si>
  <si>
    <t>13 X 16</t>
  </si>
  <si>
    <t>11 X 15</t>
  </si>
  <si>
    <t>12 X 16</t>
  </si>
  <si>
    <t>11 X 16</t>
  </si>
  <si>
    <t>15 X 16</t>
  </si>
  <si>
    <t>13 X 14</t>
  </si>
  <si>
    <t>13 X 12</t>
  </si>
  <si>
    <t>POULE B</t>
  </si>
  <si>
    <t>POULE A</t>
  </si>
  <si>
    <t>Poule B</t>
  </si>
  <si>
    <t>Poule A</t>
  </si>
  <si>
    <t>N°</t>
  </si>
  <si>
    <t>NOM</t>
  </si>
  <si>
    <t>SCORES</t>
  </si>
  <si>
    <t>POULE</t>
  </si>
  <si>
    <t>A</t>
  </si>
  <si>
    <t>B</t>
  </si>
  <si>
    <t>LISTE des INSCRITS</t>
  </si>
  <si>
    <t>A01</t>
  </si>
  <si>
    <t>A02</t>
  </si>
  <si>
    <t>A03</t>
  </si>
  <si>
    <t>A04</t>
  </si>
  <si>
    <t>A05</t>
  </si>
  <si>
    <t>A06</t>
  </si>
  <si>
    <t>A07</t>
  </si>
  <si>
    <t>A08</t>
  </si>
  <si>
    <t xml:space="preserve"> 1ère PARTIE</t>
  </si>
  <si>
    <t xml:space="preserve">     ENREGISTREMENTS RESULTATS 12 H00</t>
  </si>
  <si>
    <t>B11</t>
  </si>
  <si>
    <t>B12</t>
  </si>
  <si>
    <t>B13</t>
  </si>
  <si>
    <t>B14</t>
  </si>
  <si>
    <t>B15</t>
  </si>
  <si>
    <t>B16</t>
  </si>
  <si>
    <t>2ème PARTIE</t>
  </si>
  <si>
    <t>4ème PARTIE</t>
  </si>
  <si>
    <t>5ème PARTIE</t>
  </si>
  <si>
    <t>3ème PARTIE</t>
  </si>
  <si>
    <t xml:space="preserve"> 6ème PARTIE</t>
  </si>
  <si>
    <t>7ème PARTIE</t>
  </si>
  <si>
    <t xml:space="preserve">N°13 </t>
  </si>
  <si>
    <t>N°14</t>
  </si>
  <si>
    <t>N°15</t>
  </si>
  <si>
    <t xml:space="preserve">N°11 </t>
  </si>
  <si>
    <t>N° Equipe</t>
  </si>
  <si>
    <t>X</t>
  </si>
  <si>
    <t xml:space="preserve">       Le :</t>
  </si>
  <si>
    <t>Code vérouillage : AB</t>
  </si>
  <si>
    <t>Rang</t>
  </si>
  <si>
    <t>Class.</t>
  </si>
  <si>
    <t>Class. 1</t>
  </si>
  <si>
    <t>Noms</t>
  </si>
  <si>
    <t>Vu</t>
  </si>
  <si>
    <t>Classement!A1</t>
  </si>
  <si>
    <t>Tirage 1 à 16</t>
  </si>
  <si>
    <t>2 X 3</t>
  </si>
  <si>
    <t>5 X 4</t>
  </si>
  <si>
    <t>7 X 6</t>
  </si>
  <si>
    <t>8 X 6</t>
  </si>
  <si>
    <t>4 X 7</t>
  </si>
  <si>
    <t>15 X 14</t>
  </si>
  <si>
    <t>9 X 13</t>
  </si>
  <si>
    <t>9 X 14</t>
  </si>
  <si>
    <t>10 X 14</t>
  </si>
  <si>
    <t>10 X 13</t>
  </si>
  <si>
    <t>10 X 16</t>
  </si>
  <si>
    <t>9 X 11</t>
  </si>
  <si>
    <t>10 X 11</t>
  </si>
  <si>
    <t>10 X 12</t>
  </si>
  <si>
    <t>9 X 12</t>
  </si>
  <si>
    <t>9 X 15</t>
  </si>
  <si>
    <t>15 X 13</t>
  </si>
  <si>
    <t>10 X 15</t>
  </si>
  <si>
    <t>9 X 16</t>
  </si>
  <si>
    <t>16 X 14</t>
  </si>
  <si>
    <t xml:space="preserve"> ORDRE DES RENCONTRES PAR POULES</t>
  </si>
  <si>
    <t>A à H</t>
  </si>
  <si>
    <t>I à P</t>
  </si>
  <si>
    <t>A X B</t>
  </si>
  <si>
    <t>C X D</t>
  </si>
  <si>
    <t>E X F</t>
  </si>
  <si>
    <t>G X H</t>
  </si>
  <si>
    <t>A X C</t>
  </si>
  <si>
    <t>B X C</t>
  </si>
  <si>
    <t>B X D</t>
  </si>
  <si>
    <t>A X D</t>
  </si>
  <si>
    <t>A X E</t>
  </si>
  <si>
    <t>B X E</t>
  </si>
  <si>
    <t>E X D</t>
  </si>
  <si>
    <t>C X E</t>
  </si>
  <si>
    <t>D X F</t>
  </si>
  <si>
    <t>A X F</t>
  </si>
  <si>
    <t>C X F</t>
  </si>
  <si>
    <t>B X F</t>
  </si>
  <si>
    <t>G X F</t>
  </si>
  <si>
    <t>G X E</t>
  </si>
  <si>
    <t>B X G</t>
  </si>
  <si>
    <t>C X G</t>
  </si>
  <si>
    <t>A X G</t>
  </si>
  <si>
    <t>D X G</t>
  </si>
  <si>
    <t>E X H</t>
  </si>
  <si>
    <t>H X F</t>
  </si>
  <si>
    <t>C X H</t>
  </si>
  <si>
    <t>D X H</t>
  </si>
  <si>
    <t>B X H</t>
  </si>
  <si>
    <t>A X H</t>
  </si>
  <si>
    <t>I X J</t>
  </si>
  <si>
    <t>K X L</t>
  </si>
  <si>
    <t>M X N</t>
  </si>
  <si>
    <t>O X P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</si>
  <si>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</si>
  <si>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</si>
  <si>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</si>
  <si>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</si>
  <si>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</si>
  <si>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</si>
  <si>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</si>
  <si>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</si>
  <si>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</si>
  <si>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</si>
  <si>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</si>
  <si>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</si>
  <si>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</si>
  <si>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</si>
  <si>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I X K</t>
  </si>
  <si>
    <t>J X K</t>
  </si>
  <si>
    <t>J X L</t>
  </si>
  <si>
    <t>I X L</t>
  </si>
  <si>
    <t>I X M</t>
  </si>
  <si>
    <t>J X M</t>
  </si>
  <si>
    <t>M X L</t>
  </si>
  <si>
    <t>K X M</t>
  </si>
  <si>
    <t>L X N</t>
  </si>
  <si>
    <t>I X N</t>
  </si>
  <si>
    <t>K X N</t>
  </si>
  <si>
    <t>J X N</t>
  </si>
  <si>
    <t>O X N</t>
  </si>
  <si>
    <t>O X M</t>
  </si>
  <si>
    <t>J X O</t>
  </si>
  <si>
    <t>K X O</t>
  </si>
  <si>
    <t>I X O</t>
  </si>
  <si>
    <t>L X O</t>
  </si>
  <si>
    <t>M X P</t>
  </si>
  <si>
    <t>P X N</t>
  </si>
  <si>
    <t>K X P</t>
  </si>
  <si>
    <t>L X P</t>
  </si>
  <si>
    <t>J X P</t>
  </si>
  <si>
    <t>I X P</t>
  </si>
  <si>
    <t xml:space="preserve">N°7 </t>
  </si>
  <si>
    <t xml:space="preserve">N°8  </t>
  </si>
  <si>
    <t xml:space="preserve">N°5  </t>
  </si>
  <si>
    <t>12H00</t>
  </si>
  <si>
    <t>B09</t>
  </si>
  <si>
    <t>B10</t>
  </si>
  <si>
    <t xml:space="preserve">N°09 </t>
  </si>
  <si>
    <t xml:space="preserve">N°10  </t>
  </si>
  <si>
    <t>N°12</t>
  </si>
  <si>
    <t>N°13</t>
  </si>
  <si>
    <t xml:space="preserve">N°14 </t>
  </si>
  <si>
    <t>N°16</t>
  </si>
  <si>
    <t>N°11</t>
  </si>
  <si>
    <t>N°09</t>
  </si>
  <si>
    <t xml:space="preserve">N°10 </t>
  </si>
  <si>
    <t xml:space="preserve">N°15 </t>
  </si>
  <si>
    <t>CLASSEMENT FINAL</t>
  </si>
  <si>
    <t>RESULTATS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</si>
  <si>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</si>
  <si>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</si>
  <si>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</si>
  <si>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</si>
  <si>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</si>
  <si>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</si>
  <si>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</si>
  <si>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</si>
  <si>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</si>
  <si>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</si>
  <si>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</si>
  <si>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</si>
  <si>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</si>
  <si>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</si>
  <si>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</si>
  <si>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</si>
  <si>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  </t>
  </si>
  <si>
    <t>AS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</si>
  <si>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</si>
  <si>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</si>
  <si>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</si>
  <si>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</si>
  <si>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</si>
  <si>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</si>
  <si>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</si>
  <si>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</si>
  <si>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</si>
  <si>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</si>
  <si>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</si>
  <si>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</si>
  <si>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</si>
  <si>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</si>
  <si>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</si>
  <si>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</si>
  <si>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NOM Prénom</t>
  </si>
  <si>
    <t>Explication pour utiliser le logiciel  des 12H00 16 Equipes</t>
  </si>
  <si>
    <t xml:space="preserve">*Il n’y a plus qu’à noter les scores dans chaque partie (Colonnes E et F) et le classement se fait automatiquement </t>
  </si>
  <si>
    <t xml:space="preserve">*Dans chaque poule les résultats peuvent être vérifiés ligne 14 </t>
  </si>
  <si>
    <t>Les colonnes H et I doivent être égales</t>
  </si>
  <si>
    <t>La colonne F est de 2 points par parties jouées ce qui fait 20 points à chaque partie Total 112 pts</t>
  </si>
  <si>
    <t>*Toute les formules sont verrouillées ; pour mettre ou enlever le verrouillage il faut aller dans révision , ôter la protection le code est : AB</t>
  </si>
  <si>
    <t>Il ne faut pas déverrouiller car en cliquant  sur une cellule avec formule on  risque de l’enlever</t>
  </si>
  <si>
    <t>*Pour tous renseignements Alain Besson Tél : 06 88 68 20 32</t>
  </si>
  <si>
    <t xml:space="preserve"> ainsi que dans les feuillets : Poule A , Poule B  et Classement</t>
  </si>
  <si>
    <t>x</t>
  </si>
  <si>
    <t>POULE B     ou     I à P</t>
  </si>
  <si>
    <t>POULE A    ou     A à H</t>
  </si>
  <si>
    <t>* S'entrainer à faire des simulations avant le concours</t>
  </si>
  <si>
    <t>Score</t>
  </si>
  <si>
    <t>*Feuillet Tirage : mettre les noms et prénoms des équipes dans la colonne B et l'AS colonne C</t>
  </si>
  <si>
    <t xml:space="preserve">*Tirage des chiffres de 1 à 16 dans la colonne D les noms , prénoms et AS s’inscrivent automatiquement dans les colonnes G et H, </t>
  </si>
  <si>
    <t xml:space="preserve">*Dans le feuillet classement, les ex aequo dans la colonne L sont colorés en rose </t>
  </si>
  <si>
    <t>La colonne G  (G.A.) doit être à zéro</t>
  </si>
  <si>
    <t xml:space="preserve">                   ou       besson.alain0245@orange.fr</t>
  </si>
</sst>
</file>

<file path=xl/styles.xml><?xml version="1.0" encoding="utf-8"?>
<styleSheet xmlns="http://schemas.openxmlformats.org/spreadsheetml/2006/main">
  <fonts count="16">
    <font>
      <sz val="10"/>
      <name val="Times New Roman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u/>
      <sz val="9"/>
      <color theme="10"/>
      <name val="Times New Roman"/>
      <family val="1"/>
    </font>
    <font>
      <b/>
      <sz val="14"/>
      <name val="Times New Roman"/>
      <family val="1"/>
    </font>
    <font>
      <sz val="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</xf>
    <xf numFmtId="0" fontId="3" fillId="0" borderId="24" xfId="0" applyNumberFormat="1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43" xfId="0" quotePrefix="1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0" borderId="31" xfId="0" quotePrefix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4" borderId="47" xfId="0" applyNumberFormat="1" applyFont="1" applyFill="1" applyBorder="1" applyAlignment="1" applyProtection="1">
      <alignment horizontal="center" vertic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32" xfId="0" quotePrefix="1" applyFont="1" applyBorder="1" applyAlignment="1" applyProtection="1">
      <alignment horizontal="center" vertical="center"/>
    </xf>
    <xf numFmtId="0" fontId="3" fillId="0" borderId="34" xfId="0" quotePrefix="1" applyFont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4" fillId="6" borderId="2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0" borderId="31" xfId="0" quotePrefix="1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3" fillId="0" borderId="32" xfId="0" quotePrefix="1" applyFont="1" applyBorder="1" applyAlignment="1" applyProtection="1">
      <alignment horizontal="center" vertical="center"/>
      <protection locked="0"/>
    </xf>
    <xf numFmtId="0" fontId="3" fillId="0" borderId="34" xfId="0" quotePrefix="1" applyFont="1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Protection="1"/>
    <xf numFmtId="0" fontId="0" fillId="0" borderId="0" xfId="0" applyProtection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0" fontId="2" fillId="0" borderId="16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1" fillId="0" borderId="17" xfId="0" quotePrefix="1" applyNumberFormat="1" applyFont="1" applyBorder="1" applyAlignment="1" applyProtection="1">
      <alignment horizontal="left"/>
    </xf>
    <xf numFmtId="0" fontId="1" fillId="0" borderId="20" xfId="0" quotePrefix="1" applyNumberFormat="1" applyFont="1" applyBorder="1" applyAlignment="1" applyProtection="1">
      <alignment horizontal="center"/>
    </xf>
    <xf numFmtId="0" fontId="1" fillId="0" borderId="17" xfId="0" quotePrefix="1" applyNumberFormat="1" applyFont="1" applyBorder="1" applyAlignment="1" applyProtection="1">
      <alignment horizontal="center"/>
    </xf>
    <xf numFmtId="0" fontId="1" fillId="0" borderId="0" xfId="0" applyFont="1" applyProtection="1"/>
    <xf numFmtId="0" fontId="1" fillId="0" borderId="18" xfId="0" applyNumberFormat="1" applyFont="1" applyBorder="1" applyAlignment="1" applyProtection="1">
      <alignment horizontal="left"/>
    </xf>
    <xf numFmtId="0" fontId="1" fillId="0" borderId="21" xfId="0" applyNumberFormat="1" applyFont="1" applyBorder="1" applyAlignment="1" applyProtection="1">
      <alignment horizontal="center"/>
    </xf>
    <xf numFmtId="0" fontId="2" fillId="6" borderId="4" xfId="0" applyNumberFormat="1" applyFont="1" applyFill="1" applyBorder="1" applyAlignment="1" applyProtection="1">
      <alignment horizontal="center" vertical="center"/>
    </xf>
    <xf numFmtId="0" fontId="1" fillId="0" borderId="26" xfId="0" quotePrefix="1" applyNumberFormat="1" applyFont="1" applyBorder="1" applyAlignment="1" applyProtection="1">
      <alignment horizontal="left"/>
    </xf>
    <xf numFmtId="0" fontId="1" fillId="0" borderId="26" xfId="0" quotePrefix="1" applyNumberFormat="1" applyFont="1" applyBorder="1" applyAlignment="1" applyProtection="1">
      <alignment horizontal="center"/>
    </xf>
    <xf numFmtId="0" fontId="1" fillId="0" borderId="28" xfId="0" quotePrefix="1" applyNumberFormat="1" applyFont="1" applyBorder="1" applyAlignment="1" applyProtection="1">
      <alignment horizontal="left"/>
    </xf>
    <xf numFmtId="0" fontId="1" fillId="0" borderId="28" xfId="0" quotePrefix="1" applyNumberFormat="1" applyFont="1" applyBorder="1" applyAlignment="1" applyProtection="1">
      <alignment horizontal="center"/>
    </xf>
    <xf numFmtId="0" fontId="1" fillId="0" borderId="18" xfId="0" quotePrefix="1" applyNumberFormat="1" applyFont="1" applyBorder="1" applyAlignment="1" applyProtection="1">
      <alignment horizontal="center"/>
    </xf>
    <xf numFmtId="0" fontId="2" fillId="0" borderId="0" xfId="0" quotePrefix="1" applyFont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8" xfId="0" quotePrefix="1" applyFont="1" applyBorder="1" applyAlignment="1" applyProtection="1">
      <alignment horizontal="center" vertical="center"/>
    </xf>
    <xf numFmtId="0" fontId="10" fillId="0" borderId="0" xfId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" fillId="0" borderId="28" xfId="0" quotePrefix="1" applyFont="1" applyFill="1" applyBorder="1" applyAlignment="1" applyProtection="1">
      <alignment horizontal="center" vertical="center"/>
    </xf>
    <xf numFmtId="0" fontId="1" fillId="0" borderId="27" xfId="0" quotePrefix="1" applyFont="1" applyFill="1" applyBorder="1" applyAlignment="1" applyProtection="1">
      <alignment horizontal="center" vertical="center"/>
    </xf>
    <xf numFmtId="0" fontId="1" fillId="0" borderId="26" xfId="0" quotePrefix="1" applyFont="1" applyFill="1" applyBorder="1" applyAlignment="1" applyProtection="1">
      <alignment horizontal="center" vertical="center"/>
    </xf>
    <xf numFmtId="0" fontId="1" fillId="0" borderId="18" xfId="0" quotePrefix="1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4" fillId="0" borderId="26" xfId="0" quotePrefix="1" applyFont="1" applyFill="1" applyBorder="1" applyAlignment="1" applyProtection="1">
      <alignment horizontal="center" vertical="center"/>
      <protection locked="0"/>
    </xf>
    <xf numFmtId="0" fontId="4" fillId="0" borderId="28" xfId="0" quotePrefix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4" fillId="6" borderId="37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41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6" borderId="13" xfId="0" applyFont="1" applyFill="1" applyBorder="1" applyAlignment="1" applyProtection="1">
      <alignment horizontal="center" vertical="center"/>
    </xf>
    <xf numFmtId="0" fontId="4" fillId="6" borderId="1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53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0" xfId="0" applyFont="1" applyBorder="1"/>
    <xf numFmtId="0" fontId="4" fillId="2" borderId="29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4" borderId="42" xfId="0" applyNumberFormat="1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 applyProtection="1">
      <alignment horizontal="center" vertical="center"/>
    </xf>
    <xf numFmtId="0" fontId="3" fillId="0" borderId="52" xfId="0" quotePrefix="1" applyFont="1" applyBorder="1" applyAlignment="1" applyProtection="1">
      <alignment horizontal="center" vertical="center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0" fontId="3" fillId="4" borderId="55" xfId="0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30" xfId="0" quotePrefix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2" xfId="0" quotePrefix="1" applyFont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5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51" xfId="0" quotePrefix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1" fillId="0" borderId="29" xfId="0" quotePrefix="1" applyNumberFormat="1" applyFont="1" applyBorder="1" applyAlignment="1" applyProtection="1">
      <alignment horizontal="left"/>
    </xf>
    <xf numFmtId="0" fontId="1" fillId="0" borderId="29" xfId="0" quotePrefix="1" applyNumberFormat="1" applyFont="1" applyBorder="1" applyAlignment="1" applyProtection="1">
      <alignment horizontal="center"/>
    </xf>
    <xf numFmtId="0" fontId="1" fillId="0" borderId="19" xfId="0" quotePrefix="1" applyNumberFormat="1" applyFont="1" applyBorder="1" applyAlignment="1" applyProtection="1">
      <alignment horizontal="center"/>
    </xf>
    <xf numFmtId="0" fontId="1" fillId="0" borderId="36" xfId="0" quotePrefix="1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" fillId="0" borderId="29" xfId="0" quotePrefix="1" applyFont="1" applyFill="1" applyBorder="1" applyAlignment="1" applyProtection="1">
      <alignment horizontal="center" vertical="center"/>
    </xf>
    <xf numFmtId="0" fontId="1" fillId="0" borderId="17" xfId="0" quotePrefix="1" applyFont="1" applyFill="1" applyBorder="1" applyAlignment="1" applyProtection="1">
      <alignment horizontal="center" vertical="center"/>
    </xf>
    <xf numFmtId="0" fontId="1" fillId="0" borderId="19" xfId="0" quotePrefix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5" xfId="0" quotePrefix="1" applyFont="1" applyBorder="1" applyAlignment="1" applyProtection="1">
      <alignment horizontal="center" vertical="center"/>
    </xf>
    <xf numFmtId="0" fontId="4" fillId="0" borderId="14" xfId="0" quotePrefix="1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Protection="1"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1" fillId="0" borderId="0" xfId="0" quotePrefix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</xf>
    <xf numFmtId="0" fontId="2" fillId="0" borderId="0" xfId="0" applyFont="1" applyProtection="1"/>
    <xf numFmtId="0" fontId="1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27" xfId="0" applyNumberFormat="1" applyFont="1" applyBorder="1" applyAlignment="1" applyProtection="1">
      <alignment horizontal="center"/>
    </xf>
    <xf numFmtId="0" fontId="1" fillId="0" borderId="35" xfId="0" quotePrefix="1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1" xfId="0" quotePrefix="1" applyFont="1" applyBorder="1" applyAlignment="1" applyProtection="1">
      <alignment horizontal="center" vertical="center"/>
    </xf>
    <xf numFmtId="0" fontId="7" fillId="0" borderId="6" xfId="0" quotePrefix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27" xfId="0" quotePrefix="1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36" xfId="0" quotePrefix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26" xfId="0" quotePrefix="1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13" xfId="0" quotePrefix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</xf>
    <xf numFmtId="0" fontId="4" fillId="0" borderId="28" xfId="0" quotePrefix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00B0F0"/>
      <color rgb="FFBF95DF"/>
      <color rgb="FFFFC000"/>
      <color rgb="FFF4750C"/>
      <color rgb="FFA50021"/>
      <color rgb="FFCC3300"/>
      <color rgb="FF9954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26"/>
  <sheetViews>
    <sheetView zoomScaleNormal="100" zoomScaleSheetLayoutView="100" workbookViewId="0">
      <selection activeCell="J19" sqref="J19"/>
    </sheetView>
  </sheetViews>
  <sheetFormatPr baseColWidth="10" defaultRowHeight="18.75"/>
  <cols>
    <col min="1" max="1" width="12" style="235"/>
    <col min="2" max="9" width="12" style="115"/>
    <col min="10" max="10" width="13.5" style="115" customWidth="1"/>
    <col min="11" max="12" width="12" style="115"/>
    <col min="13" max="13" width="13" style="115" customWidth="1"/>
    <col min="14" max="14" width="5.83203125" style="115" customWidth="1"/>
    <col min="15" max="16384" width="12" style="115"/>
  </cols>
  <sheetData>
    <row r="1" spans="1:15" ht="20.100000000000001" customHeight="1"/>
    <row r="2" spans="1:15" ht="20.100000000000001" customHeight="1">
      <c r="A2" s="236" t="s">
        <v>259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5" ht="20.100000000000001" customHeight="1">
      <c r="A3" s="238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 ht="20.100000000000001" customHeight="1">
      <c r="A4" s="236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</row>
    <row r="5" spans="1:15" ht="20.100000000000001" customHeight="1">
      <c r="A5" s="239" t="s">
        <v>273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1:15" ht="20.100000000000001" customHeight="1">
      <c r="A6" s="239" t="s">
        <v>274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</row>
    <row r="7" spans="1:15" ht="20.100000000000001" customHeight="1">
      <c r="A7" s="239"/>
      <c r="B7" s="237" t="s">
        <v>267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</row>
    <row r="8" spans="1:15" ht="20.100000000000001" customHeight="1">
      <c r="A8" s="239" t="s">
        <v>260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</row>
    <row r="9" spans="1:15" ht="20.100000000000001" customHeight="1">
      <c r="A9" s="239" t="s">
        <v>275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</row>
    <row r="10" spans="1:15" ht="20.100000000000001" customHeight="1">
      <c r="A10" s="239" t="s">
        <v>261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</row>
    <row r="11" spans="1:15" ht="20.100000000000001" customHeight="1">
      <c r="A11" s="239" t="s">
        <v>262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</row>
    <row r="12" spans="1:15" ht="20.100000000000001" customHeight="1">
      <c r="A12" s="239" t="s">
        <v>276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</row>
    <row r="13" spans="1:15" ht="20.100000000000001" customHeight="1">
      <c r="A13" s="239" t="s">
        <v>263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</row>
    <row r="14" spans="1:15" ht="20.100000000000001" customHeight="1">
      <c r="A14" s="239" t="s">
        <v>264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</row>
    <row r="15" spans="1:15" ht="20.100000000000001" customHeight="1">
      <c r="A15" s="239" t="s">
        <v>265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</row>
    <row r="16" spans="1:15" ht="20.100000000000001" customHeight="1">
      <c r="A16" s="115" t="s">
        <v>271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</row>
    <row r="17" spans="1:15" ht="20.100000000000001" customHeight="1">
      <c r="A17" s="239" t="s">
        <v>266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</row>
    <row r="18" spans="1:15" ht="20.100000000000001" customHeight="1">
      <c r="A18" s="239" t="s">
        <v>277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</row>
    <row r="19" spans="1:15" ht="20.100000000000001" customHeight="1">
      <c r="A19" s="239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</row>
    <row r="20" spans="1:15" ht="20.100000000000001" customHeight="1"/>
    <row r="21" spans="1:15" ht="20.100000000000001" customHeight="1"/>
    <row r="22" spans="1:15" ht="20.100000000000001" customHeight="1"/>
    <row r="23" spans="1:15" ht="20.100000000000001" customHeight="1"/>
    <row r="24" spans="1:15" ht="20.100000000000001" customHeight="1"/>
    <row r="25" spans="1:15" ht="20.100000000000001" customHeight="1"/>
    <row r="26" spans="1:15" ht="20.100000000000001" customHeight="1"/>
  </sheetData>
  <pageMargins left="0.18" right="0.15" top="0.43307086614173229" bottom="0.55118110236220474" header="0.19685039370078741" footer="0.31496062992125984"/>
  <pageSetup paperSize="9" orientation="landscape" horizontalDpi="4294967293" verticalDpi="0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54"/>
  <sheetViews>
    <sheetView zoomScale="90" zoomScaleNormal="90" workbookViewId="0">
      <selection activeCell="N15" sqref="N15"/>
    </sheetView>
  </sheetViews>
  <sheetFormatPr baseColWidth="10" defaultRowHeight="12.75"/>
  <cols>
    <col min="1" max="1" width="6" style="2" customWidth="1"/>
    <col min="2" max="2" width="35.33203125" style="2" customWidth="1"/>
    <col min="3" max="3" width="32.83203125" style="2" customWidth="1"/>
    <col min="4" max="4" width="14.6640625" style="195" customWidth="1"/>
    <col min="5" max="5" width="6.1640625" style="2" customWidth="1"/>
    <col min="6" max="6" width="9.6640625" style="2" customWidth="1"/>
    <col min="7" max="7" width="37.5" style="2" customWidth="1"/>
    <col min="8" max="8" width="28.83203125" style="2" customWidth="1"/>
    <col min="9" max="9" width="10.6640625" style="2" customWidth="1"/>
    <col min="10" max="10" width="5.83203125" style="2" customWidth="1"/>
    <col min="11" max="11" width="29.1640625" style="2" customWidth="1"/>
    <col min="12" max="12" width="5.6640625" style="2" customWidth="1"/>
    <col min="13" max="15" width="13.6640625" style="2" customWidth="1"/>
    <col min="16" max="16" width="18.1640625" style="2" customWidth="1"/>
    <col min="17" max="16384" width="12" style="2"/>
  </cols>
  <sheetData>
    <row r="1" spans="1:15" s="3" customFormat="1" ht="36.75" customHeight="1" thickBot="1">
      <c r="A1" s="225"/>
      <c r="B1" s="226" t="s">
        <v>75</v>
      </c>
      <c r="C1" s="227"/>
      <c r="D1" s="246" t="s">
        <v>104</v>
      </c>
      <c r="E1" s="246"/>
      <c r="F1" s="225"/>
      <c r="G1" s="228"/>
      <c r="H1" s="225"/>
      <c r="I1" s="229" t="s">
        <v>209</v>
      </c>
      <c r="J1" s="247" t="s">
        <v>240</v>
      </c>
      <c r="K1" s="247"/>
      <c r="O1" s="196"/>
    </row>
    <row r="2" spans="1:15" ht="31.5" customHeight="1" thickBot="1">
      <c r="A2" s="219" t="s">
        <v>69</v>
      </c>
      <c r="B2" s="220" t="s">
        <v>258</v>
      </c>
      <c r="C2" s="221" t="s">
        <v>241</v>
      </c>
      <c r="D2" s="222" t="s">
        <v>112</v>
      </c>
      <c r="F2" s="223" t="s">
        <v>102</v>
      </c>
      <c r="G2" s="221" t="s">
        <v>258</v>
      </c>
      <c r="H2" s="221" t="s">
        <v>241</v>
      </c>
      <c r="I2" s="224" t="s">
        <v>72</v>
      </c>
      <c r="K2" s="230" t="s">
        <v>105</v>
      </c>
      <c r="L2"/>
      <c r="M2" s="139" t="s">
        <v>111</v>
      </c>
    </row>
    <row r="3" spans="1:15" ht="15.75">
      <c r="A3" s="147">
        <v>1</v>
      </c>
      <c r="B3" s="216" t="s">
        <v>242</v>
      </c>
      <c r="C3" s="242" t="s">
        <v>268</v>
      </c>
      <c r="D3" s="91"/>
      <c r="F3" s="155" t="s">
        <v>224</v>
      </c>
      <c r="G3" s="96" t="str">
        <f>IF(ISNA(MATCH(A3,$D$3:$D$18,0)),"",INDEX($B$3:$B$18,MATCH(A3,$D$3:$D$18,0)))</f>
        <v/>
      </c>
      <c r="H3" s="96" t="str">
        <f>IF(ISNA(MATCH(A3,$D$3:$D$18,0)),"",INDEX($C$3:$C$18,MATCH(A3,$D$3:$D$18,0)))</f>
        <v/>
      </c>
      <c r="I3" s="156" t="s">
        <v>73</v>
      </c>
    </row>
    <row r="4" spans="1:15" ht="15.75">
      <c r="A4" s="148">
        <v>2</v>
      </c>
      <c r="B4" s="92" t="s">
        <v>243</v>
      </c>
      <c r="C4" s="243"/>
      <c r="D4" s="93"/>
      <c r="F4" s="97" t="s">
        <v>225</v>
      </c>
      <c r="G4" s="96" t="str">
        <f t="shared" ref="G4:G18" si="0">IF(ISNA(MATCH(A4,$D$3:$D$18,0)),"",INDEX($B$3:$B$18,MATCH(A4,$D$3:$D$18,0)))</f>
        <v/>
      </c>
      <c r="H4" s="217" t="str">
        <f t="shared" ref="H4:H18" si="1">IF(ISNA(MATCH(A4,$D$3:$D$18,0)),"",INDEX($C$3:$C$18,MATCH(A4,$D$3:$D$18,0)))</f>
        <v/>
      </c>
      <c r="I4" s="98" t="s">
        <v>73</v>
      </c>
    </row>
    <row r="5" spans="1:15" ht="15.75">
      <c r="A5" s="148">
        <v>3</v>
      </c>
      <c r="B5" s="92" t="s">
        <v>244</v>
      </c>
      <c r="C5" s="243"/>
      <c r="D5" s="93"/>
      <c r="F5" s="97" t="s">
        <v>226</v>
      </c>
      <c r="G5" s="96" t="str">
        <f t="shared" si="0"/>
        <v/>
      </c>
      <c r="H5" s="217" t="str">
        <f t="shared" si="1"/>
        <v/>
      </c>
      <c r="I5" s="98" t="s">
        <v>73</v>
      </c>
    </row>
    <row r="6" spans="1:15" ht="15.75">
      <c r="A6" s="148">
        <v>4</v>
      </c>
      <c r="B6" s="92" t="s">
        <v>245</v>
      </c>
      <c r="C6" s="243"/>
      <c r="D6" s="93"/>
      <c r="F6" s="97" t="s">
        <v>227</v>
      </c>
      <c r="G6" s="96" t="str">
        <f t="shared" si="0"/>
        <v/>
      </c>
      <c r="H6" s="217" t="str">
        <f t="shared" si="1"/>
        <v/>
      </c>
      <c r="I6" s="98" t="s">
        <v>73</v>
      </c>
    </row>
    <row r="7" spans="1:15" ht="15.75">
      <c r="A7" s="148">
        <v>5</v>
      </c>
      <c r="B7" s="92" t="s">
        <v>246</v>
      </c>
      <c r="C7" s="243"/>
      <c r="D7" s="93"/>
      <c r="F7" s="97" t="s">
        <v>228</v>
      </c>
      <c r="G7" s="96" t="str">
        <f t="shared" si="0"/>
        <v/>
      </c>
      <c r="H7" s="217" t="str">
        <f t="shared" si="1"/>
        <v/>
      </c>
      <c r="I7" s="98" t="s">
        <v>73</v>
      </c>
    </row>
    <row r="8" spans="1:15" ht="15.75">
      <c r="A8" s="148">
        <v>6</v>
      </c>
      <c r="B8" s="92" t="s">
        <v>247</v>
      </c>
      <c r="C8" s="243"/>
      <c r="D8" s="93"/>
      <c r="F8" s="97" t="s">
        <v>229</v>
      </c>
      <c r="G8" s="96" t="str">
        <f t="shared" si="0"/>
        <v/>
      </c>
      <c r="H8" s="217" t="str">
        <f t="shared" si="1"/>
        <v/>
      </c>
      <c r="I8" s="98" t="s">
        <v>73</v>
      </c>
    </row>
    <row r="9" spans="1:15" ht="15.75">
      <c r="A9" s="148">
        <v>7</v>
      </c>
      <c r="B9" s="92" t="s">
        <v>248</v>
      </c>
      <c r="C9" s="243"/>
      <c r="D9" s="93"/>
      <c r="F9" s="97" t="s">
        <v>230</v>
      </c>
      <c r="G9" s="96" t="str">
        <f t="shared" si="0"/>
        <v/>
      </c>
      <c r="H9" s="217" t="str">
        <f t="shared" si="1"/>
        <v/>
      </c>
      <c r="I9" s="98" t="s">
        <v>73</v>
      </c>
    </row>
    <row r="10" spans="1:15" ht="16.5" thickBot="1">
      <c r="A10" s="148">
        <v>8</v>
      </c>
      <c r="B10" s="92" t="s">
        <v>249</v>
      </c>
      <c r="C10" s="243"/>
      <c r="D10" s="93"/>
      <c r="F10" s="159" t="s">
        <v>231</v>
      </c>
      <c r="G10" s="218" t="str">
        <f t="shared" si="0"/>
        <v/>
      </c>
      <c r="H10" s="218" t="str">
        <f t="shared" si="1"/>
        <v/>
      </c>
      <c r="I10" s="160" t="s">
        <v>73</v>
      </c>
    </row>
    <row r="11" spans="1:15" ht="15.75">
      <c r="A11" s="148">
        <v>9</v>
      </c>
      <c r="B11" s="92" t="s">
        <v>250</v>
      </c>
      <c r="C11" s="243"/>
      <c r="D11" s="146"/>
      <c r="F11" s="151" t="s">
        <v>232</v>
      </c>
      <c r="G11" s="96" t="str">
        <f t="shared" si="0"/>
        <v/>
      </c>
      <c r="H11" s="96" t="str">
        <f t="shared" si="1"/>
        <v/>
      </c>
      <c r="I11" s="153" t="s">
        <v>74</v>
      </c>
    </row>
    <row r="12" spans="1:15" ht="15.75">
      <c r="A12" s="92">
        <v>10</v>
      </c>
      <c r="B12" s="92" t="s">
        <v>251</v>
      </c>
      <c r="C12" s="243"/>
      <c r="D12" s="93"/>
      <c r="F12" s="152" t="s">
        <v>233</v>
      </c>
      <c r="G12" s="96" t="str">
        <f t="shared" si="0"/>
        <v/>
      </c>
      <c r="H12" s="217" t="str">
        <f t="shared" si="1"/>
        <v/>
      </c>
      <c r="I12" s="154" t="s">
        <v>74</v>
      </c>
    </row>
    <row r="13" spans="1:15" ht="15.75">
      <c r="A13" s="92">
        <v>11</v>
      </c>
      <c r="B13" s="215" t="s">
        <v>252</v>
      </c>
      <c r="C13" s="243"/>
      <c r="D13" s="93"/>
      <c r="F13" s="152" t="s">
        <v>234</v>
      </c>
      <c r="G13" s="96" t="str">
        <f t="shared" si="0"/>
        <v/>
      </c>
      <c r="H13" s="217" t="str">
        <f t="shared" si="1"/>
        <v/>
      </c>
      <c r="I13" s="154" t="s">
        <v>74</v>
      </c>
    </row>
    <row r="14" spans="1:15" ht="15.75">
      <c r="A14" s="92">
        <v>12</v>
      </c>
      <c r="B14" s="92" t="s">
        <v>253</v>
      </c>
      <c r="C14" s="243"/>
      <c r="D14" s="93"/>
      <c r="F14" s="152" t="s">
        <v>235</v>
      </c>
      <c r="G14" s="96" t="str">
        <f t="shared" si="0"/>
        <v/>
      </c>
      <c r="H14" s="217" t="str">
        <f t="shared" si="1"/>
        <v/>
      </c>
      <c r="I14" s="154" t="s">
        <v>74</v>
      </c>
    </row>
    <row r="15" spans="1:15" ht="15.75">
      <c r="A15" s="92">
        <v>13</v>
      </c>
      <c r="B15" s="92" t="s">
        <v>254</v>
      </c>
      <c r="C15" s="243"/>
      <c r="D15" s="93"/>
      <c r="F15" s="152" t="s">
        <v>236</v>
      </c>
      <c r="G15" s="96" t="str">
        <f t="shared" si="0"/>
        <v/>
      </c>
      <c r="H15" s="217" t="str">
        <f t="shared" si="1"/>
        <v/>
      </c>
      <c r="I15" s="154" t="s">
        <v>74</v>
      </c>
    </row>
    <row r="16" spans="1:15" ht="15.75">
      <c r="A16" s="92">
        <v>14</v>
      </c>
      <c r="B16" s="92" t="s">
        <v>255</v>
      </c>
      <c r="C16" s="243"/>
      <c r="D16" s="93"/>
      <c r="F16" s="152" t="s">
        <v>237</v>
      </c>
      <c r="G16" s="96" t="str">
        <f t="shared" si="0"/>
        <v/>
      </c>
      <c r="H16" s="217" t="str">
        <f t="shared" si="1"/>
        <v/>
      </c>
      <c r="I16" s="154" t="s">
        <v>74</v>
      </c>
    </row>
    <row r="17" spans="1:9" ht="15.75">
      <c r="A17" s="92">
        <v>15</v>
      </c>
      <c r="B17" s="92" t="s">
        <v>256</v>
      </c>
      <c r="C17" s="243"/>
      <c r="D17" s="93"/>
      <c r="F17" s="152" t="s">
        <v>238</v>
      </c>
      <c r="G17" s="96" t="str">
        <f t="shared" si="0"/>
        <v/>
      </c>
      <c r="H17" s="217" t="str">
        <f t="shared" si="1"/>
        <v/>
      </c>
      <c r="I17" s="154" t="s">
        <v>74</v>
      </c>
    </row>
    <row r="18" spans="1:9" ht="16.5" thickBot="1">
      <c r="A18" s="94">
        <v>16</v>
      </c>
      <c r="B18" s="94" t="s">
        <v>257</v>
      </c>
      <c r="C18" s="244"/>
      <c r="D18" s="95"/>
      <c r="F18" s="157" t="s">
        <v>239</v>
      </c>
      <c r="G18" s="218" t="str">
        <f t="shared" si="0"/>
        <v/>
      </c>
      <c r="H18" s="218" t="str">
        <f t="shared" si="1"/>
        <v/>
      </c>
      <c r="I18" s="158" t="s">
        <v>74</v>
      </c>
    </row>
    <row r="19" spans="1:9" customFormat="1">
      <c r="D19" s="1"/>
    </row>
    <row r="20" spans="1:9" customFormat="1">
      <c r="D20" s="1"/>
    </row>
    <row r="21" spans="1:9" customFormat="1">
      <c r="D21" s="1"/>
    </row>
    <row r="22" spans="1:9" customFormat="1"/>
    <row r="23" spans="1:9" customFormat="1"/>
    <row r="24" spans="1:9" customFormat="1"/>
    <row r="25" spans="1:9" customFormat="1"/>
    <row r="26" spans="1:9" customFormat="1"/>
    <row r="27" spans="1:9" customFormat="1"/>
    <row r="28" spans="1:9" customFormat="1"/>
    <row r="29" spans="1:9" customFormat="1"/>
    <row r="30" spans="1:9" customFormat="1"/>
    <row r="31" spans="1:9" customFormat="1"/>
    <row r="32" spans="1:9" customFormat="1"/>
    <row r="33" spans="4:4" customFormat="1"/>
    <row r="34" spans="4:4" customFormat="1"/>
    <row r="35" spans="4:4" customFormat="1"/>
    <row r="36" spans="4:4" customFormat="1"/>
    <row r="37" spans="4:4" customFormat="1"/>
    <row r="38" spans="4:4" customFormat="1"/>
    <row r="39" spans="4:4" customFormat="1"/>
    <row r="40" spans="4:4" customFormat="1"/>
    <row r="41" spans="4:4" customFormat="1">
      <c r="D41" s="1"/>
    </row>
    <row r="42" spans="4:4" customFormat="1">
      <c r="D42" s="1"/>
    </row>
    <row r="43" spans="4:4" customFormat="1">
      <c r="D43" s="1"/>
    </row>
    <row r="44" spans="4:4" customFormat="1">
      <c r="D44" s="1"/>
    </row>
    <row r="45" spans="4:4" customFormat="1">
      <c r="D45" s="1"/>
    </row>
    <row r="46" spans="4:4" customFormat="1">
      <c r="D46" s="1"/>
    </row>
    <row r="47" spans="4:4" customFormat="1">
      <c r="D47" s="1"/>
    </row>
    <row r="48" spans="4:4" customFormat="1">
      <c r="D48" s="1"/>
    </row>
    <row r="49" spans="4:4" customFormat="1">
      <c r="D49" s="1"/>
    </row>
    <row r="50" spans="4:4" customFormat="1">
      <c r="D50" s="1"/>
    </row>
    <row r="51" spans="4:4" customFormat="1">
      <c r="D51" s="1"/>
    </row>
    <row r="52" spans="4:4" customFormat="1">
      <c r="D52" s="1"/>
    </row>
    <row r="53" spans="4:4" customFormat="1">
      <c r="D53" s="1"/>
    </row>
    <row r="54" spans="4:4" customFormat="1">
      <c r="D54" s="1"/>
    </row>
  </sheetData>
  <sheetProtection password="CFC3" sheet="1" objects="1" scenarios="1" formatCells="0" formatColumns="0" formatRows="0" insertColumns="0" insertRows="0" insertHyperlinks="0" deleteColumns="0" deleteRows="0" sort="0"/>
  <mergeCells count="2">
    <mergeCell ref="D1:E1"/>
    <mergeCell ref="J1:K1"/>
  </mergeCells>
  <hyperlinks>
    <hyperlink ref="M2" location="Classement!A1" display="Classement!A1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R101"/>
  <sheetViews>
    <sheetView zoomScaleNormal="100" zoomScaleSheetLayoutView="90" workbookViewId="0">
      <selection activeCell="F26" sqref="F26"/>
    </sheetView>
  </sheetViews>
  <sheetFormatPr baseColWidth="10" defaultRowHeight="15" customHeight="1"/>
  <cols>
    <col min="1" max="1" width="7" style="57" customWidth="1"/>
    <col min="2" max="2" width="16.33203125" style="57" customWidth="1"/>
    <col min="3" max="3" width="16.83203125" style="57" customWidth="1"/>
    <col min="4" max="4" width="12.5" style="57" customWidth="1"/>
    <col min="5" max="5" width="11.6640625" style="57" customWidth="1"/>
    <col min="6" max="6" width="10.83203125" style="57" customWidth="1"/>
    <col min="7" max="7" width="13.1640625" style="57" customWidth="1"/>
    <col min="8" max="8" width="12.33203125" style="57" customWidth="1"/>
    <col min="9" max="9" width="15.5" style="57" customWidth="1"/>
    <col min="10" max="10" width="5.83203125" style="57" customWidth="1"/>
    <col min="11" max="11" width="17" style="57" customWidth="1"/>
    <col min="12" max="12" width="11.6640625" style="57" customWidth="1"/>
    <col min="13" max="13" width="16.6640625" style="57" customWidth="1"/>
    <col min="14" max="14" width="12" style="57"/>
    <col min="15" max="15" width="22.1640625" style="57" customWidth="1"/>
    <col min="16" max="16384" width="12" style="57"/>
  </cols>
  <sheetData>
    <row r="1" spans="1:18" ht="21" customHeight="1" thickBot="1">
      <c r="B1" s="263" t="s">
        <v>85</v>
      </c>
      <c r="C1" s="264"/>
      <c r="D1" s="264"/>
      <c r="E1" s="264"/>
      <c r="F1" s="264"/>
      <c r="G1" s="265"/>
      <c r="H1" s="2"/>
      <c r="I1" s="2"/>
    </row>
    <row r="2" spans="1:18" ht="15.75" customHeight="1" thickBot="1">
      <c r="C2" s="58"/>
      <c r="D2" s="58"/>
      <c r="E2" s="58"/>
      <c r="F2" s="58"/>
    </row>
    <row r="3" spans="1:18" ht="18" customHeight="1" thickBot="1">
      <c r="C3" s="268" t="s">
        <v>270</v>
      </c>
      <c r="D3" s="269"/>
      <c r="E3" s="269"/>
      <c r="F3" s="270"/>
      <c r="K3" s="287" t="s">
        <v>105</v>
      </c>
      <c r="L3" s="288"/>
    </row>
    <row r="4" spans="1:18" ht="18" customHeight="1" thickBot="1"/>
    <row r="5" spans="1:18" ht="18" customHeight="1" thickBot="1">
      <c r="A5" s="4" t="s">
        <v>69</v>
      </c>
      <c r="B5" s="273" t="s">
        <v>70</v>
      </c>
      <c r="C5" s="274"/>
      <c r="D5" s="276" t="s">
        <v>8</v>
      </c>
      <c r="E5" s="277"/>
      <c r="F5" s="84" t="s">
        <v>10</v>
      </c>
      <c r="G5" s="53" t="s">
        <v>0</v>
      </c>
      <c r="H5" s="53" t="s">
        <v>11</v>
      </c>
      <c r="I5" s="53" t="s">
        <v>12</v>
      </c>
    </row>
    <row r="6" spans="1:18" ht="18" customHeight="1">
      <c r="A6" s="30" t="s">
        <v>76</v>
      </c>
      <c r="B6" s="271" t="str">
        <f>CONCATENATE(Tirage!F3,"_",Tirage!G3)</f>
        <v>A1_</v>
      </c>
      <c r="C6" s="272"/>
      <c r="D6" s="275" t="str">
        <f>+Tirage!H3</f>
        <v/>
      </c>
      <c r="E6" s="272"/>
      <c r="F6" s="149">
        <f>SUM(D19+D31+D45+D57+D69+D81+D93)</f>
        <v>3</v>
      </c>
      <c r="G6" s="59">
        <f t="shared" ref="G6:G13" si="0">SUM(H6-I6)</f>
        <v>5</v>
      </c>
      <c r="H6" s="60">
        <f>SUM(E19+E31+E45+E57+E69+E81+E93)</f>
        <v>10</v>
      </c>
      <c r="I6" s="61">
        <f>SUM(F19+F31+F45+F57+F69+F81+F93)</f>
        <v>5</v>
      </c>
    </row>
    <row r="7" spans="1:18" ht="18" customHeight="1">
      <c r="A7" s="31" t="s">
        <v>77</v>
      </c>
      <c r="B7" s="266" t="str">
        <f>CONCATENATE(Tirage!F4,"_",Tirage!G4)</f>
        <v>A2_</v>
      </c>
      <c r="C7" s="267"/>
      <c r="D7" s="278" t="str">
        <f>+Tirage!H4</f>
        <v/>
      </c>
      <c r="E7" s="267"/>
      <c r="F7" s="150">
        <f>SUM(G19+D33+D47+D59+D71+D83+D95)</f>
        <v>1</v>
      </c>
      <c r="G7" s="62">
        <f t="shared" si="0"/>
        <v>-5</v>
      </c>
      <c r="H7" s="63">
        <f>SUM(F19+E33+E47+E59+E71+E83+E95)</f>
        <v>5</v>
      </c>
      <c r="I7" s="64">
        <f>SUM(E19+F33+F47+F59+F71+F83+F95)</f>
        <v>10</v>
      </c>
      <c r="K7" s="65"/>
    </row>
    <row r="8" spans="1:18" ht="18" customHeight="1">
      <c r="A8" s="31" t="s">
        <v>78</v>
      </c>
      <c r="B8" s="266" t="str">
        <f>CONCATENATE(Tirage!F5,"_",Tirage!G5)</f>
        <v>A3_</v>
      </c>
      <c r="C8" s="267"/>
      <c r="D8" s="278" t="str">
        <f>+Tirage!H5</f>
        <v/>
      </c>
      <c r="E8" s="267"/>
      <c r="F8" s="150">
        <f>SUM(D21+G31+G47+D61+D73+D85+D97)</f>
        <v>3</v>
      </c>
      <c r="G8" s="66">
        <f t="shared" si="0"/>
        <v>1</v>
      </c>
      <c r="H8" s="63">
        <f>SUM(E21+F31+F47+E61+E73+E85+E97)</f>
        <v>13</v>
      </c>
      <c r="I8" s="64">
        <f>SUM(F21+E31+E47+F61+F73+F85+F97)</f>
        <v>12</v>
      </c>
      <c r="K8" s="65"/>
    </row>
    <row r="9" spans="1:18" ht="18" customHeight="1">
      <c r="A9" s="31" t="s">
        <v>79</v>
      </c>
      <c r="B9" s="266" t="str">
        <f>CONCATENATE(Tirage!F6,"_",Tirage!G6)</f>
        <v>A4_</v>
      </c>
      <c r="C9" s="267"/>
      <c r="D9" s="278" t="str">
        <f>+Tirage!H6</f>
        <v/>
      </c>
      <c r="E9" s="267"/>
      <c r="F9" s="150">
        <f>SUM(G21+G33+G45+D63+D75+G87+D99)</f>
        <v>1</v>
      </c>
      <c r="G9" s="66">
        <f t="shared" si="0"/>
        <v>-1</v>
      </c>
      <c r="H9" s="63">
        <f>SUM(F21+F33+F45+E63+E75+F87+E99)</f>
        <v>12</v>
      </c>
      <c r="I9" s="64">
        <f>SUM(E21+E33+E45+F63+F75+E87+F99)</f>
        <v>13</v>
      </c>
      <c r="K9" s="65"/>
    </row>
    <row r="10" spans="1:18" ht="18" customHeight="1">
      <c r="A10" s="31" t="s">
        <v>80</v>
      </c>
      <c r="B10" s="266" t="str">
        <f>CONCATENATE(Tirage!F7,"_",Tirage!G7)</f>
        <v>A5_</v>
      </c>
      <c r="C10" s="267"/>
      <c r="D10" s="278" t="str">
        <f>+Tirage!H7</f>
        <v/>
      </c>
      <c r="E10" s="267"/>
      <c r="F10" s="150">
        <f>SUM(D23+D35+G49+G57+G71+D87+G97)</f>
        <v>1</v>
      </c>
      <c r="G10" s="66">
        <f t="shared" si="0"/>
        <v>-4</v>
      </c>
      <c r="H10" s="63">
        <f>SUM(E23+E35+F49+F57+F71+E87+F97)</f>
        <v>5</v>
      </c>
      <c r="I10" s="64">
        <f>SUM(F23+F35+E49+E57+E71+F87+E97)</f>
        <v>9</v>
      </c>
    </row>
    <row r="11" spans="1:18" ht="18" customHeight="1">
      <c r="A11" s="31" t="s">
        <v>81</v>
      </c>
      <c r="B11" s="266" t="str">
        <f>CONCATENATE(Tirage!F8,"_",Tirage!G8)</f>
        <v>A6_</v>
      </c>
      <c r="C11" s="267"/>
      <c r="D11" s="278" t="str">
        <f>+Tirage!H8</f>
        <v/>
      </c>
      <c r="E11" s="267"/>
      <c r="F11" s="150">
        <f>SUM(G23+G37+G51+G63+G69+G85+G95)</f>
        <v>3</v>
      </c>
      <c r="G11" s="66">
        <f t="shared" si="0"/>
        <v>4</v>
      </c>
      <c r="H11" s="63">
        <f>SUM(F23+F37+F51+F63+F69+F85+F95)</f>
        <v>9</v>
      </c>
      <c r="I11" s="64">
        <f>SUM(E23+E37+E51+E63+E69+E85+E95)</f>
        <v>5</v>
      </c>
    </row>
    <row r="12" spans="1:18" ht="18" customHeight="1">
      <c r="A12" s="31" t="s">
        <v>82</v>
      </c>
      <c r="B12" s="266" t="str">
        <f>CONCATENATE(Tirage!F9,"_",Tirage!G9)</f>
        <v>A7_</v>
      </c>
      <c r="C12" s="267"/>
      <c r="D12" s="278" t="str">
        <f>+Tirage!H9</f>
        <v/>
      </c>
      <c r="E12" s="267"/>
      <c r="F12" s="150">
        <f>SUM(D25+D37+D49+G59+G73+G81+G99)</f>
        <v>3</v>
      </c>
      <c r="G12" s="66">
        <f t="shared" si="0"/>
        <v>9</v>
      </c>
      <c r="H12" s="63">
        <f>SUM(E25+E37+E49+F59+F73+F81+F99)</f>
        <v>12</v>
      </c>
      <c r="I12" s="64">
        <f>SUM(F25+F37+F49+E59+E73+E81+E99)</f>
        <v>3</v>
      </c>
    </row>
    <row r="13" spans="1:18" ht="18" customHeight="1" thickBot="1">
      <c r="A13" s="174" t="s">
        <v>83</v>
      </c>
      <c r="B13" s="279" t="str">
        <f>CONCATENATE(Tirage!F10,"_",Tirage!G10)</f>
        <v>A8_</v>
      </c>
      <c r="C13" s="280"/>
      <c r="D13" s="289" t="str">
        <f>+Tirage!H10</f>
        <v/>
      </c>
      <c r="E13" s="280"/>
      <c r="F13" s="175">
        <f>SUM(G25+G35+D51+G61+G75+G83+G93)</f>
        <v>1</v>
      </c>
      <c r="G13" s="67">
        <f t="shared" si="0"/>
        <v>-9</v>
      </c>
      <c r="H13" s="176">
        <f>SUM(F25+F35+E51+F61+F75+F83+F93)</f>
        <v>3</v>
      </c>
      <c r="I13" s="68">
        <f>SUM(E25+E35+F51+E61+E75+E83+E93)</f>
        <v>12</v>
      </c>
    </row>
    <row r="14" spans="1:18" ht="18" customHeight="1">
      <c r="A14" s="102"/>
      <c r="B14" s="102"/>
      <c r="C14" s="102"/>
      <c r="D14" s="102"/>
      <c r="E14" s="102"/>
      <c r="F14" s="21">
        <f>SUM(F6:F13)</f>
        <v>16</v>
      </c>
      <c r="G14" s="21">
        <f>SUM(G6:G13)</f>
        <v>0</v>
      </c>
      <c r="H14" s="21">
        <f>SUM(H6:H13)</f>
        <v>69</v>
      </c>
      <c r="I14" s="21">
        <f>SUM(I6:I13)</f>
        <v>69</v>
      </c>
      <c r="K14" s="65"/>
    </row>
    <row r="15" spans="1:18" ht="18" customHeight="1" thickBot="1">
      <c r="A15" s="69"/>
      <c r="B15" s="69"/>
      <c r="C15" s="69"/>
      <c r="D15" s="69"/>
      <c r="E15" s="69"/>
      <c r="F15" s="8"/>
      <c r="G15" s="8"/>
      <c r="H15" s="8"/>
      <c r="I15" s="8"/>
      <c r="K15" s="65"/>
    </row>
    <row r="16" spans="1:18" ht="18" customHeight="1" thickBot="1">
      <c r="A16" s="69"/>
      <c r="B16" s="69"/>
      <c r="C16" s="69"/>
      <c r="D16" s="251" t="s">
        <v>84</v>
      </c>
      <c r="E16" s="252"/>
      <c r="F16" s="69"/>
      <c r="G16" s="69"/>
      <c r="H16" s="69"/>
      <c r="I16" s="69"/>
      <c r="O16" s="161"/>
      <c r="P16" s="161"/>
      <c r="Q16" s="161"/>
      <c r="R16" s="161"/>
    </row>
    <row r="17" spans="1:18" ht="18" customHeight="1" thickBot="1">
      <c r="A17" s="69"/>
      <c r="B17" s="69"/>
      <c r="C17" s="69"/>
      <c r="D17" s="69"/>
      <c r="E17" s="69"/>
      <c r="F17" s="69"/>
      <c r="G17" s="69"/>
      <c r="H17" s="69"/>
      <c r="I17" s="69"/>
      <c r="O17" s="161"/>
      <c r="P17" s="161"/>
      <c r="Q17" s="161"/>
      <c r="R17" s="161"/>
    </row>
    <row r="18" spans="1:18" ht="18" customHeight="1" thickBot="1">
      <c r="A18" s="69"/>
      <c r="B18" s="103" t="s">
        <v>66</v>
      </c>
      <c r="C18" s="104"/>
      <c r="D18" s="104" t="s">
        <v>10</v>
      </c>
      <c r="E18" s="251" t="s">
        <v>71</v>
      </c>
      <c r="F18" s="252"/>
      <c r="G18" s="53" t="s">
        <v>10</v>
      </c>
      <c r="H18" s="71"/>
      <c r="I18" s="69"/>
      <c r="J18" s="69"/>
      <c r="K18" s="81" t="s">
        <v>66</v>
      </c>
      <c r="L18" s="83"/>
      <c r="M18" s="53" t="s">
        <v>84</v>
      </c>
      <c r="O18"/>
      <c r="P18" s="164"/>
      <c r="Q18" s="161"/>
    </row>
    <row r="19" spans="1:18" s="11" customFormat="1" ht="18" customHeight="1" thickBot="1">
      <c r="A19" s="8"/>
      <c r="B19" s="255" t="str">
        <f>CONCATENATE(A6,"_",B6)</f>
        <v>A01_A1_</v>
      </c>
      <c r="C19" s="256"/>
      <c r="D19" s="45">
        <f>IF(E19+F19=0,0,IF(E19=F19,2,IF(E19&lt;F19,1,3)))</f>
        <v>3</v>
      </c>
      <c r="E19" s="33">
        <v>10</v>
      </c>
      <c r="F19" s="34">
        <v>5</v>
      </c>
      <c r="G19" s="32">
        <f>IF(E19+F19=0,0,IF(E19=F19,2,IF(E19&gt;F19,1,3)))</f>
        <v>1</v>
      </c>
      <c r="H19" s="255" t="str">
        <f>CONCATENATE(A7,"_",B7)</f>
        <v>A02_A2_</v>
      </c>
      <c r="I19" s="256"/>
      <c r="J19" s="8"/>
      <c r="K19" s="76" t="s">
        <v>9</v>
      </c>
      <c r="L19" s="72" t="s">
        <v>103</v>
      </c>
      <c r="M19" s="73" t="s">
        <v>1</v>
      </c>
      <c r="O19"/>
      <c r="P19" s="161"/>
      <c r="Q19" s="161"/>
    </row>
    <row r="20" spans="1:18" s="11" customFormat="1" ht="18" customHeight="1" thickBot="1">
      <c r="A20" s="8"/>
      <c r="B20" s="23"/>
      <c r="C20" s="47"/>
      <c r="D20" s="25"/>
      <c r="E20" s="35"/>
      <c r="F20" s="36"/>
      <c r="G20" s="25"/>
      <c r="H20" s="23"/>
      <c r="I20" s="28"/>
      <c r="J20" s="8"/>
      <c r="K20" s="77"/>
      <c r="L20" s="78"/>
      <c r="M20" s="79"/>
      <c r="O20"/>
      <c r="P20" s="161"/>
      <c r="Q20" s="161"/>
    </row>
    <row r="21" spans="1:18" s="11" customFormat="1" ht="18" customHeight="1" thickBot="1">
      <c r="A21" s="8"/>
      <c r="B21" s="257" t="str">
        <f>CONCATENATE(A8,"_",B8)</f>
        <v>A03_A3_</v>
      </c>
      <c r="C21" s="258"/>
      <c r="D21" s="46">
        <f>IF(E21+F21=0,0,IF(E21=F21,2,IF(E21&lt;F21,1,3)))</f>
        <v>3</v>
      </c>
      <c r="E21" s="37">
        <v>13</v>
      </c>
      <c r="F21" s="38">
        <v>12</v>
      </c>
      <c r="G21" s="48">
        <f>IF(E21+F21=0,0,IF(E21=F21,2,IF(E21&gt;F21,1,3)))</f>
        <v>1</v>
      </c>
      <c r="H21" s="259" t="str">
        <f>CONCATENATE(A9,"_",B9)</f>
        <v>A04_A4_</v>
      </c>
      <c r="I21" s="260"/>
      <c r="J21" s="8"/>
      <c r="K21" s="39" t="s">
        <v>2</v>
      </c>
      <c r="L21" s="13" t="s">
        <v>103</v>
      </c>
      <c r="M21" s="40" t="s">
        <v>3</v>
      </c>
      <c r="O21"/>
      <c r="P21" s="161"/>
      <c r="Q21" s="161"/>
    </row>
    <row r="22" spans="1:18" s="11" customFormat="1" ht="18" customHeight="1" thickBot="1">
      <c r="A22" s="8"/>
      <c r="B22" s="23"/>
      <c r="C22" s="47"/>
      <c r="D22" s="25"/>
      <c r="E22" s="35"/>
      <c r="F22" s="36"/>
      <c r="G22" s="25"/>
      <c r="H22" s="23"/>
      <c r="I22" s="28"/>
      <c r="J22" s="8"/>
      <c r="K22" s="77"/>
      <c r="L22" s="78"/>
      <c r="M22" s="79"/>
      <c r="O22"/>
      <c r="P22" s="161"/>
      <c r="Q22" s="161"/>
    </row>
    <row r="23" spans="1:18" s="11" customFormat="1" ht="18" customHeight="1" thickBot="1">
      <c r="A23" s="8"/>
      <c r="B23" s="261" t="str">
        <f>CONCATENATE(A10,"_",B10)</f>
        <v>A05_A5_</v>
      </c>
      <c r="C23" s="262"/>
      <c r="D23" s="46">
        <f>IF(E23+F23=0,0,IF(E23=F23,2,IF(E23&lt;F23,1,3)))</f>
        <v>1</v>
      </c>
      <c r="E23" s="41">
        <v>5</v>
      </c>
      <c r="F23" s="42">
        <v>9</v>
      </c>
      <c r="G23" s="48">
        <f>IF(E23+F23=0,0,IF(E23=F23,2,IF(E23&gt;F23,1,3)))</f>
        <v>3</v>
      </c>
      <c r="H23" s="254" t="str">
        <f>CONCATENATE(A11,"_",B11)</f>
        <v>A06_A6_</v>
      </c>
      <c r="I23" s="250"/>
      <c r="J23" s="8"/>
      <c r="K23" s="39" t="s">
        <v>4</v>
      </c>
      <c r="L23" s="13" t="s">
        <v>103</v>
      </c>
      <c r="M23" s="40" t="s">
        <v>5</v>
      </c>
      <c r="O23" s="161"/>
      <c r="P23" s="161"/>
      <c r="Q23" s="161"/>
      <c r="R23" s="161"/>
    </row>
    <row r="24" spans="1:18" s="11" customFormat="1" ht="18" customHeight="1" thickBot="1">
      <c r="A24" s="8"/>
      <c r="B24" s="23"/>
      <c r="C24" s="47"/>
      <c r="D24" s="25"/>
      <c r="E24" s="35"/>
      <c r="F24" s="36"/>
      <c r="G24" s="25"/>
      <c r="H24" s="23"/>
      <c r="I24" s="28"/>
      <c r="J24" s="8"/>
      <c r="K24" s="77"/>
      <c r="L24" s="78"/>
      <c r="M24" s="79"/>
      <c r="Q24" s="161"/>
      <c r="R24" s="161"/>
    </row>
    <row r="25" spans="1:18" s="11" customFormat="1" ht="18" customHeight="1" thickBot="1">
      <c r="A25" s="8"/>
      <c r="B25" s="254" t="str">
        <f>CONCATENATE(A12,"_",B12)</f>
        <v>A07_A7_</v>
      </c>
      <c r="C25" s="250"/>
      <c r="D25" s="177">
        <f>IF(E25+F25=0,0,IF(E25=F25,2,IF(E25&lt;F25,1,3)))</f>
        <v>3</v>
      </c>
      <c r="E25" s="43">
        <v>12</v>
      </c>
      <c r="F25" s="44">
        <v>3</v>
      </c>
      <c r="G25" s="178">
        <f>IF(E25+F25=0,0,IF(E25=F25,2,IF(E25&gt;F25,1,3)))</f>
        <v>1</v>
      </c>
      <c r="H25" s="254" t="str">
        <f>CONCATENATE(A13,"_",B13)</f>
        <v>A08_A8_</v>
      </c>
      <c r="I25" s="250"/>
      <c r="J25" s="8"/>
      <c r="K25" s="80" t="s">
        <v>6</v>
      </c>
      <c r="L25" s="74" t="s">
        <v>103</v>
      </c>
      <c r="M25" s="75" t="s">
        <v>7</v>
      </c>
      <c r="Q25" s="161"/>
      <c r="R25" s="161"/>
    </row>
    <row r="26" spans="1:18" s="11" customFormat="1" ht="18" customHeight="1">
      <c r="A26" s="8"/>
      <c r="B26"/>
      <c r="C26"/>
      <c r="D26"/>
      <c r="E26"/>
      <c r="F26"/>
      <c r="G26"/>
      <c r="H26"/>
      <c r="I26"/>
      <c r="J26" s="8"/>
      <c r="K26"/>
      <c r="L26"/>
      <c r="M26"/>
      <c r="Q26" s="161"/>
      <c r="R26" s="161"/>
    </row>
    <row r="27" spans="1:18" ht="18" customHeight="1" thickBot="1">
      <c r="A27" s="69"/>
      <c r="B27" s="102"/>
      <c r="C27" s="102"/>
      <c r="D27" s="69"/>
      <c r="E27" s="69"/>
      <c r="F27" s="69"/>
      <c r="G27" s="102"/>
      <c r="H27" s="102"/>
      <c r="I27" s="102"/>
      <c r="Q27"/>
      <c r="R27"/>
    </row>
    <row r="28" spans="1:18" ht="18" customHeight="1" thickBot="1">
      <c r="A28" s="69"/>
      <c r="B28" s="102"/>
      <c r="C28" s="102"/>
      <c r="D28" s="251" t="s">
        <v>92</v>
      </c>
      <c r="E28" s="252"/>
      <c r="F28" s="69"/>
      <c r="G28" s="102"/>
      <c r="H28" s="102"/>
      <c r="I28" s="102"/>
    </row>
    <row r="29" spans="1:18" ht="18" customHeight="1" thickBot="1">
      <c r="A29" s="69"/>
      <c r="B29" s="102"/>
      <c r="C29" s="102"/>
      <c r="D29" s="69"/>
      <c r="E29" s="69"/>
      <c r="F29" s="69"/>
      <c r="G29" s="102"/>
      <c r="H29" s="102"/>
      <c r="I29" s="102"/>
    </row>
    <row r="30" spans="1:18" ht="18" customHeight="1" thickBot="1">
      <c r="A30" s="69"/>
      <c r="B30" s="103" t="s">
        <v>66</v>
      </c>
      <c r="C30" s="179"/>
      <c r="D30" s="104" t="s">
        <v>10</v>
      </c>
      <c r="E30" s="253" t="s">
        <v>71</v>
      </c>
      <c r="F30" s="253"/>
      <c r="G30" s="105" t="s">
        <v>10</v>
      </c>
      <c r="H30" s="106"/>
      <c r="I30" s="102"/>
      <c r="K30" s="81" t="s">
        <v>66</v>
      </c>
      <c r="L30" s="83"/>
      <c r="M30" s="53" t="s">
        <v>92</v>
      </c>
      <c r="O30"/>
    </row>
    <row r="31" spans="1:18" ht="18" customHeight="1" thickBot="1">
      <c r="A31" s="69"/>
      <c r="B31" s="255" t="str">
        <f>CONCATENATE(A6,"_",B6)</f>
        <v>A01_A1_</v>
      </c>
      <c r="C31" s="281"/>
      <c r="D31" s="184">
        <f>IF(E31+F31=0,0,IF(E31=F31,2,IF(E31&lt;F31,1,3)))</f>
        <v>0</v>
      </c>
      <c r="E31" s="180"/>
      <c r="F31" s="188"/>
      <c r="G31" s="104">
        <f>IF(E31+F31=0,0,IF(E31=F31,2,IF(E31&gt;F31,1,3)))</f>
        <v>0</v>
      </c>
      <c r="H31" s="281" t="str">
        <f>CONCATENATE(A8,"_",B8)</f>
        <v>A03_A3_</v>
      </c>
      <c r="I31" s="256"/>
      <c r="K31" s="76" t="s">
        <v>9</v>
      </c>
      <c r="L31" s="72" t="s">
        <v>103</v>
      </c>
      <c r="M31" s="73" t="s">
        <v>2</v>
      </c>
      <c r="O31"/>
    </row>
    <row r="32" spans="1:18" ht="18" customHeight="1" thickBot="1">
      <c r="A32" s="69"/>
      <c r="B32" s="23"/>
      <c r="C32" s="24"/>
      <c r="D32" s="185"/>
      <c r="E32" s="12"/>
      <c r="F32" s="12"/>
      <c r="G32" s="185"/>
      <c r="H32" s="24"/>
      <c r="I32" s="28"/>
      <c r="K32" s="77"/>
      <c r="L32" s="78"/>
      <c r="M32" s="79"/>
      <c r="O32"/>
    </row>
    <row r="33" spans="1:15" ht="18" customHeight="1" thickBot="1">
      <c r="A33" s="69"/>
      <c r="B33" s="282" t="str">
        <f>CONCATENATE(A7,"_",B7)</f>
        <v>A02_A2_</v>
      </c>
      <c r="C33" s="283"/>
      <c r="D33" s="186">
        <f>IF(E33+F33=0,0,IF(E33=F33,2,IF(E33&lt;F33,1,3)))</f>
        <v>0</v>
      </c>
      <c r="E33" s="181"/>
      <c r="F33" s="189"/>
      <c r="G33" s="192">
        <f>IF(E33+F33=0,0,IF(E33=F33,2,IF(E33&gt;F33,1,3)))</f>
        <v>0</v>
      </c>
      <c r="H33" s="284" t="str">
        <f>CONCATENATE(A9,"_",B9)</f>
        <v>A04_A4_</v>
      </c>
      <c r="I33" s="260"/>
      <c r="K33" s="39" t="s">
        <v>13</v>
      </c>
      <c r="L33" s="13" t="s">
        <v>103</v>
      </c>
      <c r="M33" s="40" t="s">
        <v>3</v>
      </c>
      <c r="O33"/>
    </row>
    <row r="34" spans="1:15" ht="18" customHeight="1" thickBot="1">
      <c r="A34" s="69"/>
      <c r="B34" s="23"/>
      <c r="C34" s="24"/>
      <c r="D34" s="185"/>
      <c r="E34" s="12"/>
      <c r="F34" s="12"/>
      <c r="G34" s="185"/>
      <c r="H34" s="24"/>
      <c r="I34" s="28"/>
      <c r="K34" s="77"/>
      <c r="L34" s="78"/>
      <c r="M34" s="79"/>
      <c r="O34"/>
    </row>
    <row r="35" spans="1:15" ht="18" customHeight="1" thickBot="1">
      <c r="A35" s="69"/>
      <c r="B35" s="285" t="str">
        <f>CONCATENATE(A10,"_",B10)</f>
        <v>A05_A5_</v>
      </c>
      <c r="C35" s="286"/>
      <c r="D35" s="186">
        <f>IF(E35+F35=0,0,IF(E35=F35,2,IF(E35&lt;F35,1,3)))</f>
        <v>0</v>
      </c>
      <c r="E35" s="182"/>
      <c r="F35" s="190"/>
      <c r="G35" s="192">
        <f>IF(E35+F35=0,0,IF(E35=F35,2,IF(E35&gt;F35,1,3)))</f>
        <v>0</v>
      </c>
      <c r="H35" s="249" t="str">
        <f>CONCATENATE(A13,"_",B13)</f>
        <v>A08_A8_</v>
      </c>
      <c r="I35" s="250"/>
      <c r="K35" s="39" t="s">
        <v>4</v>
      </c>
      <c r="L35" s="13" t="s">
        <v>103</v>
      </c>
      <c r="M35" s="40" t="s">
        <v>7</v>
      </c>
      <c r="O35"/>
    </row>
    <row r="36" spans="1:15" ht="18" customHeight="1" thickBot="1">
      <c r="A36" s="69"/>
      <c r="B36" s="23"/>
      <c r="C36" s="24"/>
      <c r="D36" s="185"/>
      <c r="E36" s="12"/>
      <c r="F36" s="12"/>
      <c r="G36" s="185"/>
      <c r="H36" s="24"/>
      <c r="I36" s="28"/>
      <c r="K36" s="77"/>
      <c r="L36" s="78"/>
      <c r="M36" s="79"/>
    </row>
    <row r="37" spans="1:15" ht="18" customHeight="1" thickBot="1">
      <c r="A37" s="69"/>
      <c r="B37" s="248" t="str">
        <f>CONCATENATE(A12,"_",B12)</f>
        <v>A07_A7_</v>
      </c>
      <c r="C37" s="249"/>
      <c r="D37" s="187">
        <f>IF(E37+F37=0,0,IF(E37=F37,2,IF(E37&lt;F37,1,3)))</f>
        <v>0</v>
      </c>
      <c r="E37" s="183"/>
      <c r="F37" s="191"/>
      <c r="G37" s="193">
        <f>IF(E37+F37=0,0,IF(E37=F37,2,IF(E37&gt;F37,1,3)))</f>
        <v>0</v>
      </c>
      <c r="H37" s="249" t="str">
        <f>CONCATENATE(A11,"_",B11)</f>
        <v>A06_A6_</v>
      </c>
      <c r="I37" s="250"/>
      <c r="K37" s="80" t="s">
        <v>206</v>
      </c>
      <c r="L37" s="74" t="s">
        <v>103</v>
      </c>
      <c r="M37" s="75" t="s">
        <v>5</v>
      </c>
    </row>
    <row r="38" spans="1:15" ht="18" customHeight="1">
      <c r="A38" s="69"/>
      <c r="B38"/>
      <c r="C38"/>
      <c r="D38"/>
      <c r="E38"/>
      <c r="F38"/>
      <c r="G38"/>
      <c r="H38"/>
      <c r="I38"/>
      <c r="K38"/>
      <c r="L38"/>
      <c r="M38"/>
    </row>
    <row r="39" spans="1:15" ht="18" customHeight="1">
      <c r="A39" s="69"/>
      <c r="B39"/>
      <c r="C39"/>
      <c r="D39"/>
      <c r="E39"/>
      <c r="F39"/>
      <c r="G39"/>
      <c r="H39"/>
      <c r="I39"/>
      <c r="K39"/>
      <c r="L39"/>
      <c r="M39"/>
    </row>
    <row r="40" spans="1:15" ht="18" customHeight="1">
      <c r="A40" s="69"/>
      <c r="B40" s="102"/>
      <c r="C40" s="102"/>
      <c r="D40" s="69"/>
      <c r="E40" s="69"/>
      <c r="F40" s="69"/>
      <c r="G40" s="102"/>
      <c r="H40" s="102"/>
      <c r="I40" s="102"/>
    </row>
    <row r="41" spans="1:15" ht="18" customHeight="1" thickBot="1">
      <c r="A41" s="69"/>
      <c r="B41" s="102"/>
      <c r="C41" s="102"/>
      <c r="D41" s="69"/>
      <c r="E41" s="69"/>
      <c r="F41" s="69"/>
      <c r="G41" s="102"/>
      <c r="H41" s="102"/>
      <c r="I41" s="102"/>
    </row>
    <row r="42" spans="1:15" ht="18" customHeight="1" thickBot="1">
      <c r="A42" s="69"/>
      <c r="B42" s="102"/>
      <c r="C42" s="102"/>
      <c r="D42" s="251" t="s">
        <v>95</v>
      </c>
      <c r="E42" s="252"/>
      <c r="F42" s="69"/>
      <c r="G42" s="102"/>
      <c r="H42" s="107"/>
      <c r="I42" s="107"/>
    </row>
    <row r="43" spans="1:15" ht="18" customHeight="1" thickBot="1">
      <c r="A43" s="69"/>
      <c r="B43" s="102"/>
      <c r="C43" s="102"/>
      <c r="D43" s="69"/>
      <c r="E43" s="69"/>
      <c r="F43" s="69"/>
      <c r="G43" s="102"/>
      <c r="H43" s="102"/>
      <c r="I43" s="102"/>
    </row>
    <row r="44" spans="1:15" ht="18" customHeight="1" thickBot="1">
      <c r="A44" s="69"/>
      <c r="B44" s="103" t="s">
        <v>66</v>
      </c>
      <c r="C44" s="104"/>
      <c r="D44" s="70" t="s">
        <v>10</v>
      </c>
      <c r="E44" s="251" t="s">
        <v>71</v>
      </c>
      <c r="F44" s="252"/>
      <c r="G44" s="105" t="s">
        <v>10</v>
      </c>
      <c r="H44" s="106"/>
      <c r="I44" s="102"/>
      <c r="K44" s="81" t="s">
        <v>66</v>
      </c>
      <c r="L44" s="83"/>
      <c r="M44" s="53" t="s">
        <v>95</v>
      </c>
      <c r="O44"/>
    </row>
    <row r="45" spans="1:15" ht="18" customHeight="1" thickBot="1">
      <c r="A45" s="69"/>
      <c r="B45" s="255" t="str">
        <f>CONCATENATE(A6,"_",B6)</f>
        <v>A01_A1_</v>
      </c>
      <c r="C45" s="256"/>
      <c r="D45" s="45">
        <f>IF(E45+F45=0,0,IF(E45=F45,2,IF(E45&lt;F45,1,3)))</f>
        <v>0</v>
      </c>
      <c r="E45" s="33"/>
      <c r="F45" s="34"/>
      <c r="G45" s="32">
        <f>IF(E45+F45=0,0,IF(E45=F45,2,IF(E45&gt;F45,1,3)))</f>
        <v>0</v>
      </c>
      <c r="H45" s="255" t="str">
        <f>CONCATENATE(A9,"_",B9)</f>
        <v>A04_A4_</v>
      </c>
      <c r="I45" s="256"/>
      <c r="K45" s="76" t="s">
        <v>9</v>
      </c>
      <c r="L45" s="72" t="s">
        <v>103</v>
      </c>
      <c r="M45" s="73" t="s">
        <v>3</v>
      </c>
      <c r="O45"/>
    </row>
    <row r="46" spans="1:15" ht="18" customHeight="1" thickBot="1">
      <c r="A46" s="69"/>
      <c r="B46" s="23"/>
      <c r="C46" s="47"/>
      <c r="D46" s="25"/>
      <c r="E46" s="35"/>
      <c r="F46" s="36"/>
      <c r="G46" s="25"/>
      <c r="H46" s="23"/>
      <c r="I46" s="28"/>
      <c r="K46" s="77"/>
      <c r="L46" s="78"/>
      <c r="M46" s="79"/>
      <c r="O46"/>
    </row>
    <row r="47" spans="1:15" ht="18" customHeight="1" thickBot="1">
      <c r="A47" s="69"/>
      <c r="B47" s="257" t="str">
        <f>CONCATENATE(A7,"_",B7)</f>
        <v>A02_A2_</v>
      </c>
      <c r="C47" s="258"/>
      <c r="D47" s="46">
        <f>IF(E47+F47=0,0,IF(E47=F47,2,IF(E47&lt;F47,1,3)))</f>
        <v>0</v>
      </c>
      <c r="E47" s="37"/>
      <c r="F47" s="38"/>
      <c r="G47" s="48">
        <f>IF(E47+F47=0,0,IF(E47=F47,2,IF(E47&gt;F47,1,3)))</f>
        <v>0</v>
      </c>
      <c r="H47" s="259" t="str">
        <f>CONCATENATE(A8,"_",B8)</f>
        <v>A03_A3_</v>
      </c>
      <c r="I47" s="260"/>
      <c r="K47" s="39" t="s">
        <v>15</v>
      </c>
      <c r="L47" s="13" t="s">
        <v>103</v>
      </c>
      <c r="M47" s="40" t="s">
        <v>2</v>
      </c>
      <c r="O47"/>
    </row>
    <row r="48" spans="1:15" ht="18" customHeight="1" thickBot="1">
      <c r="A48" s="69"/>
      <c r="B48" s="23"/>
      <c r="C48" s="47"/>
      <c r="D48" s="25"/>
      <c r="E48" s="35"/>
      <c r="F48" s="36"/>
      <c r="G48" s="25"/>
      <c r="H48" s="23"/>
      <c r="I48" s="28"/>
      <c r="K48" s="77"/>
      <c r="L48" s="78"/>
      <c r="M48" s="79"/>
      <c r="O48"/>
    </row>
    <row r="49" spans="1:15" ht="18" customHeight="1" thickBot="1">
      <c r="A49" s="69"/>
      <c r="B49" s="261" t="str">
        <f>CONCATENATE(A12,"_",B12)</f>
        <v>A07_A7_</v>
      </c>
      <c r="C49" s="262"/>
      <c r="D49" s="46">
        <f>IF(E49+F49=0,0,IF(E49=F49,2,IF(E49&lt;F49,1,3)))</f>
        <v>0</v>
      </c>
      <c r="E49" s="41"/>
      <c r="F49" s="42"/>
      <c r="G49" s="48">
        <f>IF(E49+F49=0,0,IF(E49=F49,2,IF(E49&gt;F49,1,3)))</f>
        <v>0</v>
      </c>
      <c r="H49" s="254" t="str">
        <f>CONCATENATE(A10,"_",B10)</f>
        <v>A05_A5_</v>
      </c>
      <c r="I49" s="250"/>
      <c r="K49" s="39" t="s">
        <v>6</v>
      </c>
      <c r="L49" s="13" t="s">
        <v>103</v>
      </c>
      <c r="M49" s="40" t="s">
        <v>4</v>
      </c>
      <c r="O49"/>
    </row>
    <row r="50" spans="1:15" ht="18" customHeight="1" thickBot="1">
      <c r="A50" s="69"/>
      <c r="B50" s="23"/>
      <c r="C50" s="47"/>
      <c r="D50" s="25"/>
      <c r="E50" s="35"/>
      <c r="F50" s="36"/>
      <c r="G50" s="25"/>
      <c r="H50" s="23"/>
      <c r="I50" s="28"/>
      <c r="K50" s="77"/>
      <c r="L50" s="78"/>
      <c r="M50" s="79"/>
    </row>
    <row r="51" spans="1:15" ht="18" customHeight="1" thickBot="1">
      <c r="A51" s="69"/>
      <c r="B51" s="254" t="str">
        <f>CONCATENATE(A13,"_",B13)</f>
        <v>A08_A8_</v>
      </c>
      <c r="C51" s="250"/>
      <c r="D51" s="177">
        <f>IF(E51+F51=0,0,IF(E51=F51,2,IF(E51&lt;F51,1,3)))</f>
        <v>0</v>
      </c>
      <c r="E51" s="43"/>
      <c r="F51" s="44"/>
      <c r="G51" s="178">
        <f>IF(E51+F51=0,0,IF(E51=F51,2,IF(E51&gt;F51,1,3)))</f>
        <v>0</v>
      </c>
      <c r="H51" s="254" t="str">
        <f>CONCATENATE(A11,"_",B11)</f>
        <v>A06_A6_</v>
      </c>
      <c r="I51" s="250"/>
      <c r="K51" s="80" t="s">
        <v>207</v>
      </c>
      <c r="L51" s="74" t="s">
        <v>103</v>
      </c>
      <c r="M51" s="75" t="s">
        <v>5</v>
      </c>
    </row>
    <row r="52" spans="1:15" ht="18" customHeight="1">
      <c r="A52" s="69"/>
      <c r="B52"/>
      <c r="C52"/>
      <c r="D52"/>
      <c r="E52"/>
      <c r="F52"/>
      <c r="G52"/>
      <c r="H52"/>
      <c r="I52"/>
      <c r="J52"/>
      <c r="K52"/>
      <c r="L52"/>
      <c r="M52"/>
    </row>
    <row r="53" spans="1:15" ht="18" customHeight="1" thickBot="1">
      <c r="A53" s="69"/>
      <c r="B53" s="102"/>
      <c r="C53" s="102"/>
      <c r="D53" s="69"/>
      <c r="E53" s="69"/>
      <c r="F53" s="69"/>
      <c r="G53" s="102"/>
      <c r="H53" s="102"/>
      <c r="I53" s="102"/>
    </row>
    <row r="54" spans="1:15" ht="18" customHeight="1" thickBot="1">
      <c r="A54" s="69"/>
      <c r="B54" s="102"/>
      <c r="C54" s="102"/>
      <c r="D54" s="251" t="s">
        <v>93</v>
      </c>
      <c r="E54" s="252"/>
      <c r="F54" s="69"/>
      <c r="G54" s="102"/>
      <c r="H54" s="107"/>
      <c r="I54" s="107"/>
    </row>
    <row r="55" spans="1:15" ht="18" customHeight="1" thickBot="1">
      <c r="A55" s="69"/>
      <c r="B55" s="102"/>
      <c r="C55" s="102"/>
      <c r="D55" s="69"/>
      <c r="E55" s="69"/>
      <c r="F55" s="69"/>
      <c r="G55" s="102"/>
      <c r="H55" s="102"/>
      <c r="I55" s="102"/>
    </row>
    <row r="56" spans="1:15" ht="18" customHeight="1" thickBot="1">
      <c r="A56" s="69"/>
      <c r="B56" s="103" t="s">
        <v>66</v>
      </c>
      <c r="C56" s="104"/>
      <c r="D56" s="70" t="s">
        <v>10</v>
      </c>
      <c r="E56" s="251" t="s">
        <v>71</v>
      </c>
      <c r="F56" s="252"/>
      <c r="G56" s="105" t="s">
        <v>10</v>
      </c>
      <c r="H56" s="106"/>
      <c r="I56" s="102"/>
      <c r="K56" s="81" t="s">
        <v>66</v>
      </c>
      <c r="L56" s="83"/>
      <c r="M56" s="53" t="s">
        <v>93</v>
      </c>
    </row>
    <row r="57" spans="1:15" ht="18" customHeight="1" thickBot="1">
      <c r="A57" s="69"/>
      <c r="B57" s="255" t="str">
        <f>CONCATENATE(A6,"_",B6)</f>
        <v>A01_A1_</v>
      </c>
      <c r="C57" s="256"/>
      <c r="D57" s="45">
        <f>IF(E57+F57=0,0,IF(E57=F57,2,IF(E57&lt;F57,1,3)))</f>
        <v>0</v>
      </c>
      <c r="E57" s="33"/>
      <c r="F57" s="34"/>
      <c r="G57" s="32">
        <f>IF(E57+F57=0,0,IF(E57=F57,2,IF(E57&gt;F57,1,3)))</f>
        <v>0</v>
      </c>
      <c r="H57" s="255" t="str">
        <f>CONCATENATE(A10,"_",B10)</f>
        <v>A05_A5_</v>
      </c>
      <c r="I57" s="256"/>
      <c r="K57" s="76" t="s">
        <v>9</v>
      </c>
      <c r="L57" s="72" t="s">
        <v>103</v>
      </c>
      <c r="M57" s="73" t="s">
        <v>4</v>
      </c>
      <c r="O57"/>
    </row>
    <row r="58" spans="1:15" ht="18" customHeight="1" thickBot="1">
      <c r="A58" s="69"/>
      <c r="B58" s="23"/>
      <c r="C58" s="47"/>
      <c r="D58" s="25"/>
      <c r="E58" s="35"/>
      <c r="F58" s="36"/>
      <c r="G58" s="25"/>
      <c r="H58" s="23"/>
      <c r="I58" s="28"/>
      <c r="K58" s="77"/>
      <c r="L58" s="78"/>
      <c r="M58" s="79"/>
      <c r="O58"/>
    </row>
    <row r="59" spans="1:15" ht="18" customHeight="1" thickBot="1">
      <c r="A59" s="69"/>
      <c r="B59" s="257" t="str">
        <f>CONCATENATE(A7,"_",B7)</f>
        <v>A02_A2_</v>
      </c>
      <c r="C59" s="258"/>
      <c r="D59" s="46">
        <f>IF(E59+F59=0,0,IF(E59=F59,2,IF(E59&lt;F59,1,3)))</f>
        <v>0</v>
      </c>
      <c r="E59" s="37"/>
      <c r="F59" s="38"/>
      <c r="G59" s="48">
        <f>IF(E59+F59=0,0,IF(E59=F59,2,IF(E59&gt;F59,1,3)))</f>
        <v>0</v>
      </c>
      <c r="H59" s="259" t="str">
        <f>CONCATENATE(A12,"_",B12)</f>
        <v>A07_A7_</v>
      </c>
      <c r="I59" s="260"/>
      <c r="K59" s="39" t="s">
        <v>15</v>
      </c>
      <c r="L59" s="13" t="s">
        <v>103</v>
      </c>
      <c r="M59" s="40" t="s">
        <v>6</v>
      </c>
      <c r="O59"/>
    </row>
    <row r="60" spans="1:15" ht="18" customHeight="1" thickBot="1">
      <c r="A60" s="69"/>
      <c r="B60" s="23"/>
      <c r="C60" s="47"/>
      <c r="D60" s="25"/>
      <c r="E60" s="35"/>
      <c r="F60" s="36"/>
      <c r="G60" s="25"/>
      <c r="H60" s="23"/>
      <c r="I60" s="28"/>
      <c r="K60" s="77"/>
      <c r="L60" s="78"/>
      <c r="M60" s="79"/>
      <c r="O60"/>
    </row>
    <row r="61" spans="1:15" ht="18" customHeight="1" thickBot="1">
      <c r="A61" s="69"/>
      <c r="B61" s="261" t="str">
        <f>CONCATENATE(A8,"_",B8)</f>
        <v>A03_A3_</v>
      </c>
      <c r="C61" s="262"/>
      <c r="D61" s="46">
        <f>IF(E61+F61=0,0,IF(E61=F61,2,IF(E61&lt;F61,1,3)))</f>
        <v>0</v>
      </c>
      <c r="E61" s="41"/>
      <c r="F61" s="42"/>
      <c r="G61" s="48">
        <f>IF(E61+F61=0,0,IF(E61=F61,2,IF(E61&gt;F61,1,3)))</f>
        <v>0</v>
      </c>
      <c r="H61" s="254" t="str">
        <f>CONCATENATE(A13,"_",B13)</f>
        <v>A08_A8_</v>
      </c>
      <c r="I61" s="250"/>
      <c r="K61" s="39" t="s">
        <v>14</v>
      </c>
      <c r="L61" s="13" t="s">
        <v>103</v>
      </c>
      <c r="M61" s="40" t="s">
        <v>7</v>
      </c>
      <c r="O61"/>
    </row>
    <row r="62" spans="1:15" ht="18" customHeight="1" thickBot="1">
      <c r="A62" s="69"/>
      <c r="B62" s="23"/>
      <c r="C62" s="47"/>
      <c r="D62" s="25"/>
      <c r="E62" s="35"/>
      <c r="F62" s="36"/>
      <c r="G62" s="25"/>
      <c r="H62" s="23"/>
      <c r="I62" s="28"/>
      <c r="K62" s="77"/>
      <c r="L62" s="78"/>
      <c r="M62" s="79"/>
    </row>
    <row r="63" spans="1:15" ht="18" customHeight="1" thickBot="1">
      <c r="A63" s="69"/>
      <c r="B63" s="254" t="str">
        <f>CONCATENATE(A9,"_",B9)</f>
        <v>A04_A4_</v>
      </c>
      <c r="C63" s="250"/>
      <c r="D63" s="177">
        <f>IF(E63+F63=0,0,IF(E63=F63,2,IF(E63&lt;F63,1,3)))</f>
        <v>0</v>
      </c>
      <c r="E63" s="43"/>
      <c r="F63" s="44"/>
      <c r="G63" s="178">
        <f>IF(E63+F63=0,0,IF(E63=F63,2,IF(E63&gt;F63,1,3)))</f>
        <v>0</v>
      </c>
      <c r="H63" s="254" t="str">
        <f>CONCATENATE(A11,"_",B11)</f>
        <v>A06_A6_</v>
      </c>
      <c r="I63" s="250"/>
      <c r="K63" s="80" t="s">
        <v>16</v>
      </c>
      <c r="L63" s="74" t="s">
        <v>103</v>
      </c>
      <c r="M63" s="75" t="s">
        <v>5</v>
      </c>
    </row>
    <row r="64" spans="1:15" ht="18" customHeight="1">
      <c r="A64" s="69"/>
      <c r="B64"/>
      <c r="C64"/>
      <c r="D64"/>
      <c r="E64"/>
      <c r="F64"/>
      <c r="G64"/>
      <c r="H64"/>
      <c r="I64"/>
      <c r="K64"/>
      <c r="L64"/>
      <c r="M64"/>
    </row>
    <row r="65" spans="1:15" ht="18" customHeight="1" thickBot="1">
      <c r="A65" s="69"/>
      <c r="B65" s="102"/>
      <c r="C65" s="102"/>
      <c r="D65" s="69"/>
      <c r="E65" s="69"/>
      <c r="F65" s="69"/>
      <c r="G65" s="102"/>
      <c r="H65" s="102"/>
      <c r="I65" s="102"/>
    </row>
    <row r="66" spans="1:15" ht="18" customHeight="1" thickBot="1">
      <c r="A66" s="69"/>
      <c r="B66" s="102"/>
      <c r="C66" s="102"/>
      <c r="D66" s="251" t="s">
        <v>94</v>
      </c>
      <c r="E66" s="252"/>
      <c r="F66" s="69"/>
      <c r="G66" s="102"/>
      <c r="H66" s="107"/>
      <c r="I66" s="107"/>
    </row>
    <row r="67" spans="1:15" ht="18" customHeight="1" thickBot="1">
      <c r="A67" s="69"/>
      <c r="B67" s="102"/>
      <c r="C67" s="102"/>
      <c r="D67" s="69"/>
      <c r="E67" s="69"/>
      <c r="F67" s="69"/>
      <c r="G67" s="102"/>
      <c r="H67" s="102"/>
      <c r="I67" s="102"/>
    </row>
    <row r="68" spans="1:15" ht="18" customHeight="1" thickBot="1">
      <c r="A68" s="69"/>
      <c r="B68" s="103" t="s">
        <v>66</v>
      </c>
      <c r="C68" s="104"/>
      <c r="D68" s="70" t="s">
        <v>10</v>
      </c>
      <c r="E68" s="251" t="s">
        <v>71</v>
      </c>
      <c r="F68" s="252"/>
      <c r="G68" s="105" t="s">
        <v>10</v>
      </c>
      <c r="H68" s="106"/>
      <c r="I68" s="102"/>
      <c r="K68" s="81" t="s">
        <v>66</v>
      </c>
      <c r="L68" s="83"/>
      <c r="M68" s="53" t="s">
        <v>94</v>
      </c>
    </row>
    <row r="69" spans="1:15" ht="18" customHeight="1" thickBot="1">
      <c r="A69" s="69"/>
      <c r="B69" s="255" t="str">
        <f>CONCATENATE(A6,"_",B6)</f>
        <v>A01_A1_</v>
      </c>
      <c r="C69" s="256"/>
      <c r="D69" s="45">
        <f>IF(E69+F69=0,0,IF(E69=F69,2,IF(E69&lt;F69,1,3)))</f>
        <v>0</v>
      </c>
      <c r="E69" s="33"/>
      <c r="F69" s="34"/>
      <c r="G69" s="32">
        <f>IF(E69+F69=0,0,IF(E69=F69,2,IF(E69&gt;F69,1,3)))</f>
        <v>0</v>
      </c>
      <c r="H69" s="255" t="str">
        <f>CONCATENATE(A11,"_",B11)</f>
        <v>A06_A6_</v>
      </c>
      <c r="I69" s="256"/>
      <c r="K69" s="76" t="s">
        <v>9</v>
      </c>
      <c r="L69" s="72" t="s">
        <v>103</v>
      </c>
      <c r="M69" s="73" t="s">
        <v>5</v>
      </c>
      <c r="O69"/>
    </row>
    <row r="70" spans="1:15" ht="18" customHeight="1" thickBot="1">
      <c r="A70" s="69"/>
      <c r="B70" s="23"/>
      <c r="C70" s="47"/>
      <c r="D70" s="25"/>
      <c r="E70" s="35"/>
      <c r="F70" s="36"/>
      <c r="G70" s="25"/>
      <c r="H70" s="23"/>
      <c r="I70" s="28"/>
      <c r="K70" s="77"/>
      <c r="L70" s="78"/>
      <c r="M70" s="79"/>
      <c r="O70"/>
    </row>
    <row r="71" spans="1:15" ht="18" customHeight="1" thickBot="1">
      <c r="A71" s="69"/>
      <c r="B71" s="257" t="str">
        <f>CONCATENATE(A7,"_",B7)</f>
        <v>A02_A2_</v>
      </c>
      <c r="C71" s="258"/>
      <c r="D71" s="46">
        <f>IF(E71+F71=0,0,IF(E71=F71,2,IF(E71&lt;F71,1,3)))</f>
        <v>0</v>
      </c>
      <c r="E71" s="37"/>
      <c r="F71" s="38"/>
      <c r="G71" s="48">
        <f>IF(E71+F71=0,0,IF(E71=F71,2,IF(E71&gt;F71,1,3)))</f>
        <v>0</v>
      </c>
      <c r="H71" s="259" t="str">
        <f>CONCATENATE(A10,"_",B10)</f>
        <v>A05_A5_</v>
      </c>
      <c r="I71" s="260"/>
      <c r="K71" s="39" t="s">
        <v>15</v>
      </c>
      <c r="L71" s="13" t="s">
        <v>103</v>
      </c>
      <c r="M71" s="40" t="s">
        <v>4</v>
      </c>
      <c r="O71"/>
    </row>
    <row r="72" spans="1:15" ht="18" customHeight="1" thickBot="1">
      <c r="A72" s="69"/>
      <c r="B72" s="23"/>
      <c r="C72" s="47"/>
      <c r="D72" s="25"/>
      <c r="E72" s="35"/>
      <c r="F72" s="36"/>
      <c r="G72" s="25"/>
      <c r="H72" s="23"/>
      <c r="I72" s="28"/>
      <c r="K72" s="77"/>
      <c r="L72" s="78"/>
      <c r="M72" s="79"/>
      <c r="O72"/>
    </row>
    <row r="73" spans="1:15" ht="18" customHeight="1" thickBot="1">
      <c r="A73" s="69"/>
      <c r="B73" s="261" t="str">
        <f>CONCATENATE(A8,"_",B8)</f>
        <v>A03_A3_</v>
      </c>
      <c r="C73" s="262"/>
      <c r="D73" s="46">
        <f>IF(E73+F73=0,0,IF(E73=F73,2,IF(E73&lt;F73,1,3)))</f>
        <v>0</v>
      </c>
      <c r="E73" s="41"/>
      <c r="F73" s="42"/>
      <c r="G73" s="48">
        <f>IF(E73+F73=0,0,IF(E73=F73,2,IF(E73&gt;F73,1,3)))</f>
        <v>0</v>
      </c>
      <c r="H73" s="254" t="str">
        <f>CONCATENATE(A12,"_",B12)</f>
        <v>A07_A7_</v>
      </c>
      <c r="I73" s="250"/>
      <c r="K73" s="39" t="s">
        <v>14</v>
      </c>
      <c r="L73" s="13" t="s">
        <v>103</v>
      </c>
      <c r="M73" s="40" t="s">
        <v>6</v>
      </c>
      <c r="O73"/>
    </row>
    <row r="74" spans="1:15" ht="18" customHeight="1" thickBot="1">
      <c r="A74" s="69"/>
      <c r="B74" s="23"/>
      <c r="C74" s="47"/>
      <c r="D74" s="25"/>
      <c r="E74" s="35"/>
      <c r="F74" s="36"/>
      <c r="G74" s="25"/>
      <c r="H74" s="23"/>
      <c r="I74" s="28"/>
      <c r="K74" s="77"/>
      <c r="L74" s="78"/>
      <c r="M74" s="79"/>
    </row>
    <row r="75" spans="1:15" ht="18" customHeight="1" thickBot="1">
      <c r="A75" s="69"/>
      <c r="B75" s="261" t="str">
        <f>CONCATENATE(A9,"_",B9)</f>
        <v>A04_A4_</v>
      </c>
      <c r="C75" s="262"/>
      <c r="D75" s="46">
        <f>IF(E75+F75=0,0,IF(E75=F75,2,IF(E75&lt;F75,1,3)))</f>
        <v>0</v>
      </c>
      <c r="E75" s="41"/>
      <c r="F75" s="42"/>
      <c r="G75" s="48">
        <f>IF(E75+F75=0,0,IF(E75=F75,2,IF(E75&gt;F75,1,3)))</f>
        <v>0</v>
      </c>
      <c r="H75" s="254" t="str">
        <f>CONCATENATE(A13,"_",B13)</f>
        <v>A08_A8_</v>
      </c>
      <c r="I75" s="250"/>
      <c r="K75" s="39" t="s">
        <v>16</v>
      </c>
      <c r="L75" s="13" t="s">
        <v>103</v>
      </c>
      <c r="M75" s="40" t="s">
        <v>7</v>
      </c>
    </row>
    <row r="76" spans="1:15" ht="18" customHeight="1">
      <c r="A76" s="69"/>
      <c r="B76" s="102"/>
      <c r="C76" s="102"/>
      <c r="D76" s="69"/>
      <c r="E76" s="69"/>
      <c r="F76" s="69"/>
      <c r="G76" s="102"/>
      <c r="H76" s="102"/>
      <c r="I76" s="107"/>
    </row>
    <row r="77" spans="1:15" ht="18" customHeight="1" thickBot="1">
      <c r="A77" s="69"/>
      <c r="B77" s="102"/>
      <c r="C77" s="102"/>
      <c r="D77" s="69"/>
      <c r="E77" s="69"/>
      <c r="F77" s="69"/>
      <c r="G77" s="102"/>
      <c r="H77" s="102"/>
      <c r="I77" s="107"/>
    </row>
    <row r="78" spans="1:15" ht="18" customHeight="1" thickBot="1">
      <c r="A78" s="69"/>
      <c r="B78" s="102"/>
      <c r="C78" s="102"/>
      <c r="D78" s="251" t="s">
        <v>96</v>
      </c>
      <c r="E78" s="252"/>
      <c r="F78" s="69"/>
      <c r="G78" s="102"/>
      <c r="H78" s="107"/>
      <c r="I78" s="107"/>
    </row>
    <row r="79" spans="1:15" ht="18" customHeight="1" thickBot="1">
      <c r="A79" s="69"/>
      <c r="B79" s="102"/>
      <c r="C79" s="102"/>
      <c r="D79" s="69"/>
      <c r="E79" s="69"/>
      <c r="F79" s="69"/>
      <c r="G79" s="102"/>
      <c r="H79" s="102"/>
      <c r="I79" s="107"/>
    </row>
    <row r="80" spans="1:15" ht="18" customHeight="1" thickBot="1">
      <c r="A80" s="69"/>
      <c r="B80" s="103" t="s">
        <v>66</v>
      </c>
      <c r="C80" s="104"/>
      <c r="D80" s="70" t="s">
        <v>10</v>
      </c>
      <c r="E80" s="251" t="s">
        <v>71</v>
      </c>
      <c r="F80" s="252"/>
      <c r="G80" s="105" t="s">
        <v>10</v>
      </c>
      <c r="H80" s="106"/>
      <c r="I80" s="102"/>
      <c r="K80" s="81" t="s">
        <v>66</v>
      </c>
      <c r="L80" s="83"/>
      <c r="M80" s="53" t="s">
        <v>96</v>
      </c>
    </row>
    <row r="81" spans="1:16" ht="18" customHeight="1" thickBot="1">
      <c r="A81" s="69"/>
      <c r="B81" s="255" t="str">
        <f>CONCATENATE(A6,"_",B6)</f>
        <v>A01_A1_</v>
      </c>
      <c r="C81" s="256"/>
      <c r="D81" s="99">
        <f>IF(E81+F81=0,0,IF(E81=F81,2,IF(E81&lt;F81,1,3)))</f>
        <v>0</v>
      </c>
      <c r="E81" s="33"/>
      <c r="F81" s="34"/>
      <c r="G81" s="32">
        <f>IF(E81+F81=0,0,IF(E81=F81,2,IF(E81&gt;F81,1,3)))</f>
        <v>0</v>
      </c>
      <c r="H81" s="255" t="str">
        <f>CONCATENATE(A12,"_",B12)</f>
        <v>A07_A7_</v>
      </c>
      <c r="I81" s="256"/>
      <c r="K81" s="76" t="s">
        <v>9</v>
      </c>
      <c r="L81" s="72" t="s">
        <v>103</v>
      </c>
      <c r="M81" s="73" t="s">
        <v>6</v>
      </c>
      <c r="O81"/>
      <c r="P81"/>
    </row>
    <row r="82" spans="1:16" ht="18" customHeight="1" thickBot="1">
      <c r="A82" s="69"/>
      <c r="B82" s="23"/>
      <c r="C82" s="47"/>
      <c r="D82" s="12"/>
      <c r="E82" s="35"/>
      <c r="F82" s="36"/>
      <c r="G82" s="25"/>
      <c r="H82" s="23"/>
      <c r="I82" s="28"/>
      <c r="K82" s="77"/>
      <c r="L82" s="78"/>
      <c r="M82" s="79"/>
      <c r="O82"/>
      <c r="P82"/>
    </row>
    <row r="83" spans="1:16" ht="18" customHeight="1" thickBot="1">
      <c r="A83" s="69"/>
      <c r="B83" s="257" t="str">
        <f>CONCATENATE(A7,"_",B7)</f>
        <v>A02_A2_</v>
      </c>
      <c r="C83" s="258"/>
      <c r="D83" s="100">
        <f>IF(E83+F83=0,0,IF(E83=F83,2,IF(E83&lt;F83,1,3)))</f>
        <v>0</v>
      </c>
      <c r="E83" s="37"/>
      <c r="F83" s="38"/>
      <c r="G83" s="48">
        <f>IF(E83+F83=0,0,IF(E83=F83,2,IF(E83&gt;F83,1,3)))</f>
        <v>0</v>
      </c>
      <c r="H83" s="259" t="str">
        <f>CONCATENATE(A13,"_",B13)</f>
        <v>A08_A8_</v>
      </c>
      <c r="I83" s="260"/>
      <c r="K83" s="39" t="s">
        <v>15</v>
      </c>
      <c r="L83" s="13" t="s">
        <v>103</v>
      </c>
      <c r="M83" s="40" t="s">
        <v>7</v>
      </c>
      <c r="O83"/>
      <c r="P83"/>
    </row>
    <row r="84" spans="1:16" ht="18" customHeight="1" thickBot="1">
      <c r="A84" s="69"/>
      <c r="B84" s="23"/>
      <c r="C84" s="47"/>
      <c r="D84" s="12"/>
      <c r="E84" s="35"/>
      <c r="F84" s="36"/>
      <c r="G84" s="25"/>
      <c r="H84" s="23"/>
      <c r="I84" s="28"/>
      <c r="K84" s="77"/>
      <c r="L84" s="78"/>
      <c r="M84" s="79"/>
      <c r="O84"/>
      <c r="P84"/>
    </row>
    <row r="85" spans="1:16" ht="18" customHeight="1" thickBot="1">
      <c r="A85" s="69"/>
      <c r="B85" s="261" t="str">
        <f>CONCATENATE(A8,"_",B8)</f>
        <v>A03_A3_</v>
      </c>
      <c r="C85" s="262"/>
      <c r="D85" s="100">
        <f>IF(E85+F85=0,0,IF(E85=F85,2,IF(E85&lt;F85,1,3)))</f>
        <v>0</v>
      </c>
      <c r="E85" s="41"/>
      <c r="F85" s="42"/>
      <c r="G85" s="48">
        <f>IF(E85+F85=0,0,IF(E85=F85,2,IF(E85&gt;F85,1,3)))</f>
        <v>0</v>
      </c>
      <c r="H85" s="254" t="str">
        <f>CONCATENATE(A11,"_",B11)</f>
        <v>A06_A6_</v>
      </c>
      <c r="I85" s="250"/>
      <c r="K85" s="39" t="s">
        <v>2</v>
      </c>
      <c r="L85" s="13" t="s">
        <v>103</v>
      </c>
      <c r="M85" s="40" t="s">
        <v>5</v>
      </c>
      <c r="O85"/>
      <c r="P85"/>
    </row>
    <row r="86" spans="1:16" ht="18" customHeight="1" thickBot="1">
      <c r="A86" s="69"/>
      <c r="B86" s="23"/>
      <c r="C86" s="47"/>
      <c r="D86" s="12"/>
      <c r="E86" s="35"/>
      <c r="F86" s="36"/>
      <c r="G86" s="25"/>
      <c r="H86" s="23"/>
      <c r="I86" s="28"/>
      <c r="K86" s="77"/>
      <c r="L86" s="78"/>
      <c r="M86" s="79"/>
      <c r="O86"/>
      <c r="P86"/>
    </row>
    <row r="87" spans="1:16" ht="18" customHeight="1" thickBot="1">
      <c r="A87" s="69"/>
      <c r="B87" s="254" t="str">
        <f>CONCATENATE(A10,"_",B10)</f>
        <v>A05_A5_</v>
      </c>
      <c r="C87" s="250"/>
      <c r="D87" s="194">
        <f>IF(E87+F87=0,0,IF(E87=F87,2,IF(E87&lt;F87,1,3)))</f>
        <v>0</v>
      </c>
      <c r="E87" s="43"/>
      <c r="F87" s="44"/>
      <c r="G87" s="178">
        <f>IF(E87+F87=0,0,IF(E87=F87,2,IF(E87&gt;F87,1,3)))</f>
        <v>0</v>
      </c>
      <c r="H87" s="254" t="str">
        <f>CONCATENATE(A9,"_",B9)</f>
        <v>A04_A4_</v>
      </c>
      <c r="I87" s="250"/>
      <c r="K87" s="80" t="s">
        <v>208</v>
      </c>
      <c r="L87" s="74" t="s">
        <v>103</v>
      </c>
      <c r="M87" s="75" t="s">
        <v>3</v>
      </c>
    </row>
    <row r="88" spans="1:16" ht="18" customHeight="1">
      <c r="A88" s="69"/>
      <c r="B88" s="102"/>
      <c r="C88" s="102"/>
      <c r="D88" s="69"/>
      <c r="E88" s="69"/>
      <c r="F88" s="69"/>
      <c r="G88" s="102"/>
      <c r="H88" s="102"/>
      <c r="I88" s="107"/>
    </row>
    <row r="89" spans="1:16" ht="18" customHeight="1" thickBot="1">
      <c r="A89" s="69"/>
      <c r="B89" s="102"/>
      <c r="C89" s="102"/>
      <c r="D89" s="69"/>
      <c r="E89" s="69"/>
      <c r="F89" s="69"/>
      <c r="G89" s="102"/>
      <c r="H89" s="102"/>
      <c r="I89" s="107"/>
    </row>
    <row r="90" spans="1:16" ht="18" customHeight="1" thickBot="1">
      <c r="A90" s="69"/>
      <c r="B90" s="102"/>
      <c r="C90" s="102"/>
      <c r="D90" s="251" t="s">
        <v>97</v>
      </c>
      <c r="E90" s="252"/>
      <c r="F90" s="69"/>
      <c r="G90" s="102"/>
      <c r="H90" s="107"/>
      <c r="I90" s="107"/>
    </row>
    <row r="91" spans="1:16" ht="18" customHeight="1" thickBot="1">
      <c r="A91" s="69"/>
      <c r="B91" s="102"/>
      <c r="C91" s="102"/>
      <c r="D91" s="69"/>
      <c r="E91" s="69"/>
      <c r="F91" s="69"/>
      <c r="G91" s="102"/>
      <c r="H91" s="102"/>
      <c r="I91" s="107"/>
    </row>
    <row r="92" spans="1:16" ht="18" customHeight="1" thickBot="1">
      <c r="A92" s="69"/>
      <c r="B92" s="103" t="s">
        <v>66</v>
      </c>
      <c r="C92" s="104"/>
      <c r="D92" s="70" t="s">
        <v>10</v>
      </c>
      <c r="E92" s="251" t="s">
        <v>71</v>
      </c>
      <c r="F92" s="252"/>
      <c r="G92" s="105" t="s">
        <v>10</v>
      </c>
      <c r="H92" s="106"/>
      <c r="I92" s="102"/>
      <c r="K92" s="81" t="s">
        <v>66</v>
      </c>
      <c r="L92" s="83"/>
      <c r="M92" s="53" t="s">
        <v>97</v>
      </c>
      <c r="O92"/>
    </row>
    <row r="93" spans="1:16" ht="18" customHeight="1" thickBot="1">
      <c r="A93" s="69"/>
      <c r="B93" s="255" t="str">
        <f>CONCATENATE(A6,"_",B6)</f>
        <v>A01_A1_</v>
      </c>
      <c r="C93" s="256"/>
      <c r="D93" s="45">
        <f>IF(E93+F93=0,0,IF(E93=F93,2,IF(E93&lt;F93,1,3)))</f>
        <v>0</v>
      </c>
      <c r="E93" s="33"/>
      <c r="F93" s="34"/>
      <c r="G93" s="32">
        <f>IF(E93+F93=0,0,IF(E93=F93,2,IF(E93&gt;F93,1,3)))</f>
        <v>0</v>
      </c>
      <c r="H93" s="255" t="str">
        <f>CONCATENATE(A13,"_",B13)</f>
        <v>A08_A8_</v>
      </c>
      <c r="I93" s="256"/>
      <c r="K93" s="76" t="s">
        <v>9</v>
      </c>
      <c r="L93" s="72" t="s">
        <v>103</v>
      </c>
      <c r="M93" s="73" t="s">
        <v>7</v>
      </c>
      <c r="O93"/>
    </row>
    <row r="94" spans="1:16" ht="18" customHeight="1" thickBot="1">
      <c r="A94" s="69"/>
      <c r="B94" s="23"/>
      <c r="C94" s="47"/>
      <c r="D94" s="25"/>
      <c r="E94" s="35"/>
      <c r="F94" s="36"/>
      <c r="G94" s="25"/>
      <c r="H94" s="23"/>
      <c r="I94" s="28"/>
      <c r="K94" s="77"/>
      <c r="L94" s="78"/>
      <c r="M94" s="79"/>
      <c r="O94"/>
    </row>
    <row r="95" spans="1:16" ht="18" customHeight="1" thickBot="1">
      <c r="A95" s="69"/>
      <c r="B95" s="257" t="str">
        <f>CONCATENATE(A7,"_",B7)</f>
        <v>A02_A2_</v>
      </c>
      <c r="C95" s="258"/>
      <c r="D95" s="46">
        <f>IF(E95+F95=0,0,IF(E95=F95,2,IF(E95&lt;F95,1,3)))</f>
        <v>0</v>
      </c>
      <c r="E95" s="37"/>
      <c r="F95" s="38"/>
      <c r="G95" s="48">
        <f>IF(E95+F95=0,0,IF(E95=F95,2,IF(E95&gt;F95,1,3)))</f>
        <v>0</v>
      </c>
      <c r="H95" s="259" t="str">
        <f>CONCATENATE(A11,"_",B11)</f>
        <v>A06_A6_</v>
      </c>
      <c r="I95" s="260"/>
      <c r="K95" s="39" t="s">
        <v>15</v>
      </c>
      <c r="L95" s="13" t="s">
        <v>103</v>
      </c>
      <c r="M95" s="40" t="s">
        <v>5</v>
      </c>
      <c r="O95"/>
    </row>
    <row r="96" spans="1:16" ht="18" customHeight="1" thickBot="1">
      <c r="A96" s="69"/>
      <c r="B96" s="23"/>
      <c r="C96" s="47"/>
      <c r="D96" s="25"/>
      <c r="E96" s="35"/>
      <c r="F96" s="36"/>
      <c r="G96" s="25"/>
      <c r="H96" s="23"/>
      <c r="I96" s="28"/>
      <c r="K96" s="77"/>
      <c r="L96" s="78"/>
      <c r="M96" s="79"/>
      <c r="O96"/>
    </row>
    <row r="97" spans="1:15" ht="18" customHeight="1" thickBot="1">
      <c r="A97" s="69"/>
      <c r="B97" s="261" t="str">
        <f>CONCATENATE(A8,"_",B8)</f>
        <v>A03_A3_</v>
      </c>
      <c r="C97" s="262"/>
      <c r="D97" s="46">
        <f>IF(E97+F97=0,0,IF(E97=F97,2,IF(E97&lt;F97,1,3)))</f>
        <v>0</v>
      </c>
      <c r="E97" s="41"/>
      <c r="F97" s="42"/>
      <c r="G97" s="48">
        <f>IF(E97+F97=0,0,IF(E97=F97,2,IF(E97&gt;F97,1,3)))</f>
        <v>0</v>
      </c>
      <c r="H97" s="254" t="str">
        <f>CONCATENATE(A10,"_",B10)</f>
        <v>A05_A5_</v>
      </c>
      <c r="I97" s="250"/>
      <c r="K97" s="39" t="s">
        <v>14</v>
      </c>
      <c r="L97" s="13" t="s">
        <v>103</v>
      </c>
      <c r="M97" s="40" t="s">
        <v>4</v>
      </c>
      <c r="O97"/>
    </row>
    <row r="98" spans="1:15" ht="18" customHeight="1" thickBot="1">
      <c r="A98" s="69"/>
      <c r="B98" s="23"/>
      <c r="C98" s="47"/>
      <c r="D98" s="25"/>
      <c r="E98" s="35"/>
      <c r="F98" s="36"/>
      <c r="G98" s="25"/>
      <c r="H98" s="23"/>
      <c r="I98" s="28"/>
      <c r="K98" s="77"/>
      <c r="L98" s="78"/>
      <c r="M98" s="79"/>
    </row>
    <row r="99" spans="1:15" ht="18" customHeight="1" thickBot="1">
      <c r="A99" s="69"/>
      <c r="B99" s="254" t="str">
        <f>CONCATENATE(A9,"_",B9)</f>
        <v>A04_A4_</v>
      </c>
      <c r="C99" s="250"/>
      <c r="D99" s="177">
        <f>IF(E99+F99=0,0,IF(E99=F99,2,IF(E99&lt;F99,1,3)))</f>
        <v>0</v>
      </c>
      <c r="E99" s="43"/>
      <c r="F99" s="44"/>
      <c r="G99" s="178">
        <f>IF(E99+F99=0,0,IF(E99=F99,2,IF(E99&gt;F99,1,3)))</f>
        <v>0</v>
      </c>
      <c r="H99" s="254" t="str">
        <f>CONCATENATE(A12,"_",B12)</f>
        <v>A07_A7_</v>
      </c>
      <c r="I99" s="250"/>
      <c r="K99" s="80" t="s">
        <v>17</v>
      </c>
      <c r="L99" s="74" t="s">
        <v>103</v>
      </c>
      <c r="M99" s="75" t="s">
        <v>6</v>
      </c>
    </row>
    <row r="100" spans="1:15" ht="18" customHeight="1">
      <c r="A100" s="69"/>
      <c r="B100" s="102"/>
      <c r="C100" s="102"/>
      <c r="D100" s="69"/>
      <c r="E100" s="69"/>
      <c r="F100" s="69"/>
      <c r="G100" s="102"/>
      <c r="H100" s="102"/>
      <c r="I100" s="107"/>
    </row>
    <row r="101" spans="1:15" ht="18" customHeight="1">
      <c r="A101" s="69"/>
      <c r="B101" s="102"/>
      <c r="C101" s="102"/>
      <c r="D101" s="69"/>
      <c r="E101" s="69"/>
      <c r="F101" s="69"/>
      <c r="G101" s="102"/>
      <c r="H101" s="102"/>
      <c r="I101" s="107"/>
    </row>
  </sheetData>
  <sheetProtection password="CFC3" sheet="1" objects="1" scenarios="1" formatCells="0" formatColumns="0" formatRows="0" insertColumns="0" insertRows="0" insertHyperlinks="0" deleteColumns="0" deleteRows="0" sort="0"/>
  <mergeCells count="91">
    <mergeCell ref="K3:L3"/>
    <mergeCell ref="D42:E42"/>
    <mergeCell ref="D54:E54"/>
    <mergeCell ref="D66:E66"/>
    <mergeCell ref="D78:E78"/>
    <mergeCell ref="D8:E8"/>
    <mergeCell ref="D9:E9"/>
    <mergeCell ref="D10:E10"/>
    <mergeCell ref="D11:E11"/>
    <mergeCell ref="D12:E12"/>
    <mergeCell ref="E44:F44"/>
    <mergeCell ref="D13:E13"/>
    <mergeCell ref="B97:C97"/>
    <mergeCell ref="H97:I97"/>
    <mergeCell ref="B99:C99"/>
    <mergeCell ref="H99:I99"/>
    <mergeCell ref="B75:C75"/>
    <mergeCell ref="H75:I75"/>
    <mergeCell ref="E92:F92"/>
    <mergeCell ref="B93:C93"/>
    <mergeCell ref="H93:I93"/>
    <mergeCell ref="B95:C95"/>
    <mergeCell ref="H95:I95"/>
    <mergeCell ref="B87:C87"/>
    <mergeCell ref="H87:I87"/>
    <mergeCell ref="D90:E90"/>
    <mergeCell ref="E80:F80"/>
    <mergeCell ref="B81:C81"/>
    <mergeCell ref="B31:C31"/>
    <mergeCell ref="H31:I31"/>
    <mergeCell ref="B33:C33"/>
    <mergeCell ref="H33:I33"/>
    <mergeCell ref="B35:C35"/>
    <mergeCell ref="H35:I35"/>
    <mergeCell ref="B69:C69"/>
    <mergeCell ref="H69:I69"/>
    <mergeCell ref="B71:C71"/>
    <mergeCell ref="H71:I71"/>
    <mergeCell ref="B85:C85"/>
    <mergeCell ref="H85:I85"/>
    <mergeCell ref="B73:C73"/>
    <mergeCell ref="H73:I73"/>
    <mergeCell ref="H81:I81"/>
    <mergeCell ref="B83:C83"/>
    <mergeCell ref="H83:I83"/>
    <mergeCell ref="B1:G1"/>
    <mergeCell ref="E18:F18"/>
    <mergeCell ref="B7:C7"/>
    <mergeCell ref="B8:C8"/>
    <mergeCell ref="D16:E16"/>
    <mergeCell ref="C3:F3"/>
    <mergeCell ref="B6:C6"/>
    <mergeCell ref="B5:C5"/>
    <mergeCell ref="D6:E6"/>
    <mergeCell ref="D5:E5"/>
    <mergeCell ref="D7:E7"/>
    <mergeCell ref="B9:C9"/>
    <mergeCell ref="B10:C10"/>
    <mergeCell ref="B11:C11"/>
    <mergeCell ref="B12:C12"/>
    <mergeCell ref="B13:C13"/>
    <mergeCell ref="B45:C45"/>
    <mergeCell ref="H45:I45"/>
    <mergeCell ref="B47:C47"/>
    <mergeCell ref="H47:I47"/>
    <mergeCell ref="B49:C49"/>
    <mergeCell ref="H49:I49"/>
    <mergeCell ref="B19:C19"/>
    <mergeCell ref="H19:I19"/>
    <mergeCell ref="B21:C21"/>
    <mergeCell ref="B23:C23"/>
    <mergeCell ref="B25:C25"/>
    <mergeCell ref="H21:I21"/>
    <mergeCell ref="H23:I23"/>
    <mergeCell ref="H25:I25"/>
    <mergeCell ref="B37:C37"/>
    <mergeCell ref="H37:I37"/>
    <mergeCell ref="D28:E28"/>
    <mergeCell ref="E30:F30"/>
    <mergeCell ref="E68:F68"/>
    <mergeCell ref="B51:C51"/>
    <mergeCell ref="H51:I51"/>
    <mergeCell ref="E56:F56"/>
    <mergeCell ref="B57:C57"/>
    <mergeCell ref="H57:I57"/>
    <mergeCell ref="B59:C59"/>
    <mergeCell ref="H59:I59"/>
    <mergeCell ref="B61:C61"/>
    <mergeCell ref="H61:I61"/>
    <mergeCell ref="B63:C63"/>
    <mergeCell ref="H63:I63"/>
  </mergeCells>
  <pageMargins left="0.17" right="0.12" top="0.14000000000000001" bottom="0.4" header="0.09" footer="0.19"/>
  <pageSetup paperSize="9" scale="95" fitToHeight="4" orientation="portrait" horizontalDpi="300" verticalDpi="300" r:id="rId1"/>
  <headerFooter alignWithMargins="0">
    <oddFooter>Page &amp;P de &amp;N</oddFooter>
  </headerFooter>
  <rowBreaks count="2" manualBreakCount="2">
    <brk id="40" max="19" man="1"/>
    <brk id="76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V100"/>
  <sheetViews>
    <sheetView zoomScaleNormal="100" zoomScaleSheetLayoutView="90" workbookViewId="0">
      <selection activeCell="F26" sqref="F26"/>
    </sheetView>
  </sheetViews>
  <sheetFormatPr baseColWidth="10" defaultRowHeight="18" customHeight="1"/>
  <cols>
    <col min="1" max="1" width="7" style="2" customWidth="1"/>
    <col min="2" max="2" width="16.33203125" style="2" customWidth="1"/>
    <col min="3" max="3" width="17" style="2" customWidth="1"/>
    <col min="4" max="4" width="12.6640625" style="2" customWidth="1"/>
    <col min="5" max="5" width="10.83203125" style="2" customWidth="1"/>
    <col min="6" max="7" width="11" style="2" customWidth="1"/>
    <col min="8" max="9" width="15.5" style="2" customWidth="1"/>
    <col min="10" max="10" width="12" style="2"/>
    <col min="11" max="11" width="16.83203125" style="2" customWidth="1"/>
    <col min="12" max="12" width="12" style="2" customWidth="1"/>
    <col min="13" max="13" width="17" style="2" customWidth="1"/>
    <col min="14" max="16384" width="12" style="2"/>
  </cols>
  <sheetData>
    <row r="1" spans="1:12" ht="21" customHeight="1" thickBot="1">
      <c r="B1" s="263" t="s">
        <v>85</v>
      </c>
      <c r="C1" s="264"/>
      <c r="D1" s="264"/>
      <c r="E1" s="264"/>
      <c r="F1" s="264"/>
      <c r="G1" s="265"/>
      <c r="H1" s="11"/>
    </row>
    <row r="2" spans="1:12" ht="18" customHeight="1" thickBot="1">
      <c r="C2" s="3"/>
      <c r="D2" s="3"/>
      <c r="E2" s="3"/>
      <c r="F2" s="3"/>
    </row>
    <row r="3" spans="1:12" ht="18" customHeight="1" thickBot="1">
      <c r="C3" s="268" t="s">
        <v>269</v>
      </c>
      <c r="D3" s="269"/>
      <c r="E3" s="269"/>
      <c r="F3" s="270"/>
      <c r="K3" s="287" t="s">
        <v>105</v>
      </c>
      <c r="L3" s="288"/>
    </row>
    <row r="4" spans="1:12" ht="18" customHeight="1" thickBot="1"/>
    <row r="5" spans="1:12" ht="18" customHeight="1" thickBot="1">
      <c r="A5" s="231" t="s">
        <v>69</v>
      </c>
      <c r="B5" s="292" t="s">
        <v>70</v>
      </c>
      <c r="C5" s="293"/>
      <c r="D5" s="294" t="s">
        <v>8</v>
      </c>
      <c r="E5" s="295"/>
      <c r="F5" s="232" t="s">
        <v>10</v>
      </c>
      <c r="G5" s="110" t="s">
        <v>0</v>
      </c>
      <c r="H5" s="110" t="s">
        <v>11</v>
      </c>
      <c r="I5" s="110" t="s">
        <v>12</v>
      </c>
    </row>
    <row r="6" spans="1:12" ht="18" customHeight="1">
      <c r="A6" s="54" t="s">
        <v>210</v>
      </c>
      <c r="B6" s="271" t="str">
        <f>CONCATENATE(Tirage!F11,"_",Tirage!G11)</f>
        <v>B1_</v>
      </c>
      <c r="C6" s="272"/>
      <c r="D6" s="275" t="str">
        <f>+Tirage!H11</f>
        <v/>
      </c>
      <c r="E6" s="272"/>
      <c r="F6" s="149">
        <f>SUM(D19+D31+D45+D57+D69+D81+D93)</f>
        <v>3</v>
      </c>
      <c r="G6" s="17">
        <f t="shared" ref="G6:G13" si="0">SUM(H6-I6)</f>
        <v>5</v>
      </c>
      <c r="H6" s="60">
        <f>SUM(E19+E31+E45+E57+E69+E81+E93)</f>
        <v>12</v>
      </c>
      <c r="I6" s="61">
        <f>SUM(F19+F31+F45+F57+F69+F81+F93)</f>
        <v>7</v>
      </c>
    </row>
    <row r="7" spans="1:12" ht="18" customHeight="1">
      <c r="A7" s="55" t="s">
        <v>211</v>
      </c>
      <c r="B7" s="266" t="str">
        <f>CONCATENATE(Tirage!F12,"_",Tirage!G12)</f>
        <v>B2_</v>
      </c>
      <c r="C7" s="267"/>
      <c r="D7" s="278" t="str">
        <f>+Tirage!H12</f>
        <v/>
      </c>
      <c r="E7" s="267"/>
      <c r="F7" s="150">
        <f>SUM(G19+D33+D47+D59+D71+D83+D95)</f>
        <v>1</v>
      </c>
      <c r="G7" s="18">
        <f t="shared" si="0"/>
        <v>-5</v>
      </c>
      <c r="H7" s="63">
        <f>SUM(F19+E33+E47+E59+E71+E83+E95)</f>
        <v>7</v>
      </c>
      <c r="I7" s="64">
        <f>SUM(E19+F33+F47+F59+F71+F83+F95)</f>
        <v>12</v>
      </c>
      <c r="K7" s="6"/>
    </row>
    <row r="8" spans="1:12" ht="18" customHeight="1">
      <c r="A8" s="55" t="s">
        <v>86</v>
      </c>
      <c r="B8" s="266" t="str">
        <f>CONCATENATE(Tirage!F13,"_",Tirage!G13)</f>
        <v>B3_</v>
      </c>
      <c r="C8" s="267"/>
      <c r="D8" s="278" t="str">
        <f>+Tirage!H13</f>
        <v/>
      </c>
      <c r="E8" s="267"/>
      <c r="F8" s="150">
        <f>SUM(D21+G31+G47+D61+D73+D85+D97)</f>
        <v>1</v>
      </c>
      <c r="G8" s="19">
        <f t="shared" si="0"/>
        <v>-6</v>
      </c>
      <c r="H8" s="63">
        <f>SUM(E21+F31+F47+E61+E73+E85+E97)</f>
        <v>5</v>
      </c>
      <c r="I8" s="64">
        <f>SUM(F21+E31+E47+F61+F73+F85+F97)</f>
        <v>11</v>
      </c>
      <c r="K8" s="6"/>
    </row>
    <row r="9" spans="1:12" ht="18" customHeight="1">
      <c r="A9" s="55" t="s">
        <v>87</v>
      </c>
      <c r="B9" s="266" t="str">
        <f>CONCATENATE(Tirage!F14,"_",Tirage!G14)</f>
        <v>B4_</v>
      </c>
      <c r="C9" s="267"/>
      <c r="D9" s="278" t="str">
        <f>+Tirage!H14</f>
        <v/>
      </c>
      <c r="E9" s="267"/>
      <c r="F9" s="150">
        <f>SUM(G21+G33+G45+D63+D75+G87+D99)</f>
        <v>3</v>
      </c>
      <c r="G9" s="19">
        <f t="shared" si="0"/>
        <v>6</v>
      </c>
      <c r="H9" s="63">
        <f>SUM(F21+F33+F45+E63+E75+F87+E99)</f>
        <v>11</v>
      </c>
      <c r="I9" s="64">
        <f>SUM(E21+E33+E45+F63+F75+E87+F99)</f>
        <v>5</v>
      </c>
      <c r="K9" s="6"/>
    </row>
    <row r="10" spans="1:12" ht="18" customHeight="1">
      <c r="A10" s="55" t="s">
        <v>88</v>
      </c>
      <c r="B10" s="266" t="str">
        <f>CONCATENATE(Tirage!F15,"_",Tirage!G15)</f>
        <v>B5_</v>
      </c>
      <c r="C10" s="267"/>
      <c r="D10" s="278" t="str">
        <f>+Tirage!H15</f>
        <v/>
      </c>
      <c r="E10" s="267"/>
      <c r="F10" s="150">
        <f>SUM(D23+D35+G49+G57+G71+D87+G97)</f>
        <v>1</v>
      </c>
      <c r="G10" s="19">
        <f t="shared" si="0"/>
        <v>-3</v>
      </c>
      <c r="H10" s="63">
        <f>SUM(E23+E35+F49+F57+F71+E87+F97)</f>
        <v>4</v>
      </c>
      <c r="I10" s="64">
        <f>SUM(F23+F35+E49+E57+E71+F87+E97)</f>
        <v>7</v>
      </c>
    </row>
    <row r="11" spans="1:12" ht="18" customHeight="1">
      <c r="A11" s="55" t="s">
        <v>89</v>
      </c>
      <c r="B11" s="266" t="str">
        <f>CONCATENATE(Tirage!F16,"_",Tirage!G16)</f>
        <v>B6_</v>
      </c>
      <c r="C11" s="267"/>
      <c r="D11" s="278" t="str">
        <f>+Tirage!H16</f>
        <v/>
      </c>
      <c r="E11" s="267"/>
      <c r="F11" s="150">
        <f>SUM(G23+G37+G51+G63+G69+G85+G95)</f>
        <v>3</v>
      </c>
      <c r="G11" s="19">
        <f t="shared" si="0"/>
        <v>3</v>
      </c>
      <c r="H11" s="63">
        <f>SUM(F23+F37+F51+F63+F69+F85+F95)</f>
        <v>7</v>
      </c>
      <c r="I11" s="64">
        <f>SUM(E23+E37+E51+E63+E69+E85+E95)</f>
        <v>4</v>
      </c>
    </row>
    <row r="12" spans="1:12" s="57" customFormat="1" ht="18.75" customHeight="1">
      <c r="A12" s="55" t="s">
        <v>90</v>
      </c>
      <c r="B12" s="290" t="str">
        <f>CONCATENATE(Tirage!F17,"_",Tirage!G17)</f>
        <v>B7_</v>
      </c>
      <c r="C12" s="291"/>
      <c r="D12" s="278" t="str">
        <f>+Tirage!H17</f>
        <v/>
      </c>
      <c r="E12" s="267"/>
      <c r="F12" s="150">
        <f>SUM(D25+D37+D49+G59+G73+G81+G99)</f>
        <v>1</v>
      </c>
      <c r="G12" s="66">
        <f t="shared" si="0"/>
        <v>-5</v>
      </c>
      <c r="H12" s="63">
        <f>SUM(E25+E37+E49+F59+F73+F81+F99)</f>
        <v>8</v>
      </c>
      <c r="I12" s="64">
        <f>SUM(F25+F37+F49+E59+E73+E81+E99)</f>
        <v>13</v>
      </c>
    </row>
    <row r="13" spans="1:12" ht="18" customHeight="1" thickBot="1">
      <c r="A13" s="56" t="s">
        <v>91</v>
      </c>
      <c r="B13" s="279" t="str">
        <f>CONCATENATE(Tirage!F18,"_",Tirage!G18)</f>
        <v>B8_</v>
      </c>
      <c r="C13" s="280"/>
      <c r="D13" s="289" t="str">
        <f>+Tirage!H18</f>
        <v/>
      </c>
      <c r="E13" s="280"/>
      <c r="F13" s="175">
        <f>SUM(G25+G35+D51+G61+G75+G83+G93)</f>
        <v>3</v>
      </c>
      <c r="G13" s="20">
        <f t="shared" si="0"/>
        <v>5</v>
      </c>
      <c r="H13" s="176">
        <f>SUM(F25+F35+E51+F61+F75+F83+F93)</f>
        <v>13</v>
      </c>
      <c r="I13" s="68">
        <f>SUM(E25+E35+F51+E61+E75+E83+E93)</f>
        <v>8</v>
      </c>
    </row>
    <row r="14" spans="1:12" ht="18" customHeight="1">
      <c r="A14" s="109"/>
      <c r="B14" s="109"/>
      <c r="C14" s="109"/>
      <c r="D14" s="109"/>
      <c r="E14" s="109"/>
      <c r="F14" s="21">
        <f>SUM(F6:F13)</f>
        <v>16</v>
      </c>
      <c r="G14" s="21">
        <f>SUM(G6:G13)</f>
        <v>0</v>
      </c>
      <c r="H14" s="21">
        <f>SUM(H6:H13)</f>
        <v>67</v>
      </c>
      <c r="I14" s="21">
        <f>SUM(I6:I13)</f>
        <v>67</v>
      </c>
      <c r="K14" s="6"/>
    </row>
    <row r="15" spans="1:12" ht="18" customHeight="1" thickBot="1">
      <c r="A15" s="7"/>
      <c r="B15" s="7"/>
      <c r="C15" s="7"/>
      <c r="D15" s="7"/>
      <c r="E15" s="7"/>
      <c r="F15" s="8"/>
      <c r="G15" s="8"/>
      <c r="H15" s="8"/>
      <c r="I15" s="8"/>
      <c r="K15" s="6"/>
    </row>
    <row r="16" spans="1:12" ht="18" customHeight="1" thickBot="1">
      <c r="A16" s="7"/>
      <c r="B16" s="7"/>
      <c r="C16" s="7"/>
      <c r="D16" s="251" t="s">
        <v>84</v>
      </c>
      <c r="E16" s="252"/>
      <c r="F16" s="7"/>
      <c r="G16" s="7"/>
      <c r="H16" s="7"/>
      <c r="I16" s="7"/>
    </row>
    <row r="17" spans="1:22" ht="18" customHeight="1" thickBot="1">
      <c r="A17" s="7"/>
      <c r="B17" s="7"/>
      <c r="C17" s="7"/>
      <c r="D17" s="7"/>
      <c r="E17" s="7"/>
      <c r="F17" s="7"/>
      <c r="G17" s="7"/>
      <c r="H17" s="7"/>
      <c r="I17" s="7"/>
    </row>
    <row r="18" spans="1:22" ht="18" customHeight="1" thickBot="1">
      <c r="A18" s="7"/>
      <c r="B18" s="82" t="s">
        <v>65</v>
      </c>
      <c r="C18" s="9"/>
      <c r="D18" s="9" t="s">
        <v>10</v>
      </c>
      <c r="E18" s="251" t="s">
        <v>71</v>
      </c>
      <c r="F18" s="252"/>
      <c r="G18" s="5" t="s">
        <v>10</v>
      </c>
      <c r="H18" s="10"/>
      <c r="I18" s="7"/>
      <c r="J18" s="7"/>
      <c r="K18" s="82" t="s">
        <v>65</v>
      </c>
      <c r="L18" s="90"/>
      <c r="M18" s="53" t="s">
        <v>84</v>
      </c>
    </row>
    <row r="19" spans="1:22" ht="18" customHeight="1" thickBot="1">
      <c r="A19" s="8"/>
      <c r="B19" s="255" t="str">
        <f>CONCATENATE(A6,"_",B6)</f>
        <v>B09_B1_</v>
      </c>
      <c r="C19" s="256"/>
      <c r="D19" s="45">
        <f>IF(E19+F19=0,0,IF(E19=F19,2,IF(E19&lt;F19,1,3)))</f>
        <v>3</v>
      </c>
      <c r="E19" s="33">
        <v>12</v>
      </c>
      <c r="F19" s="34">
        <v>7</v>
      </c>
      <c r="G19" s="32">
        <f>IF(E19+F19=0,0,IF(E19=F19,2,IF(E19&gt;F19,1,3)))</f>
        <v>1</v>
      </c>
      <c r="H19" s="255" t="str">
        <f>CONCATENATE(A7,"_",B7)</f>
        <v>B10_B2_</v>
      </c>
      <c r="I19" s="256"/>
      <c r="J19" s="8"/>
      <c r="K19" s="85" t="s">
        <v>212</v>
      </c>
      <c r="L19" s="72" t="s">
        <v>103</v>
      </c>
      <c r="M19" s="14" t="s">
        <v>213</v>
      </c>
      <c r="O19" s="164"/>
      <c r="Q19" s="161"/>
      <c r="S19" s="164"/>
      <c r="U19" s="161"/>
    </row>
    <row r="20" spans="1:22" ht="18" customHeight="1" thickBot="1">
      <c r="A20" s="8"/>
      <c r="B20" s="23"/>
      <c r="C20" s="47"/>
      <c r="D20" s="25"/>
      <c r="E20" s="35"/>
      <c r="F20" s="36"/>
      <c r="G20" s="25"/>
      <c r="H20" s="23"/>
      <c r="I20" s="28"/>
      <c r="J20" s="8"/>
      <c r="K20" s="88"/>
      <c r="L20" s="78"/>
      <c r="M20" s="89"/>
      <c r="O20" s="161"/>
      <c r="Q20" s="161"/>
      <c r="S20" s="161"/>
      <c r="U20" s="161"/>
    </row>
    <row r="21" spans="1:22" ht="18" customHeight="1" thickBot="1">
      <c r="A21" s="8"/>
      <c r="B21" s="257" t="str">
        <f>CONCATENATE(A8,"_",B8)</f>
        <v>B11_B3_</v>
      </c>
      <c r="C21" s="258"/>
      <c r="D21" s="46">
        <f>IF(E21+F21=0,0,IF(E21=F21,2,IF(E21&lt;F21,1,3)))</f>
        <v>1</v>
      </c>
      <c r="E21" s="37">
        <v>5</v>
      </c>
      <c r="F21" s="38">
        <v>11</v>
      </c>
      <c r="G21" s="48">
        <f>IF(E21+F21=0,0,IF(E21=F21,2,IF(E21&gt;F21,1,3)))</f>
        <v>3</v>
      </c>
      <c r="H21" s="259" t="str">
        <f>CONCATENATE(A9,"_",B9)</f>
        <v>B12_B4_</v>
      </c>
      <c r="I21" s="260"/>
      <c r="J21" s="8"/>
      <c r="K21" s="86" t="s">
        <v>101</v>
      </c>
      <c r="L21" s="13" t="s">
        <v>103</v>
      </c>
      <c r="M21" s="15" t="s">
        <v>214</v>
      </c>
      <c r="O21" s="161"/>
      <c r="Q21" s="161"/>
      <c r="S21" s="161"/>
      <c r="U21" s="161"/>
    </row>
    <row r="22" spans="1:22" ht="18" customHeight="1" thickBot="1">
      <c r="A22" s="8"/>
      <c r="B22" s="23"/>
      <c r="C22" s="47"/>
      <c r="D22" s="25"/>
      <c r="E22" s="35"/>
      <c r="F22" s="36"/>
      <c r="G22" s="25"/>
      <c r="H22" s="23"/>
      <c r="I22" s="28"/>
      <c r="J22" s="8"/>
      <c r="K22" s="88"/>
      <c r="L22" s="78"/>
      <c r="M22" s="89"/>
      <c r="O22" s="161"/>
      <c r="Q22" s="161"/>
      <c r="S22" s="161"/>
      <c r="U22" s="161"/>
    </row>
    <row r="23" spans="1:22" ht="18" customHeight="1" thickBot="1">
      <c r="A23" s="8"/>
      <c r="B23" s="261" t="str">
        <f>CONCATENATE(A10,"_",B10)</f>
        <v>B13_B5_</v>
      </c>
      <c r="C23" s="262"/>
      <c r="D23" s="46">
        <f>IF(E23+F23=0,0,IF(E23=F23,2,IF(E23&lt;F23,1,3)))</f>
        <v>1</v>
      </c>
      <c r="E23" s="41">
        <v>4</v>
      </c>
      <c r="F23" s="42">
        <v>7</v>
      </c>
      <c r="G23" s="48">
        <f>IF(E23+F23=0,0,IF(E23=F23,2,IF(E23&gt;F23,1,3)))</f>
        <v>3</v>
      </c>
      <c r="H23" s="254" t="str">
        <f>CONCATENATE(A11,"_",B11)</f>
        <v>B14_B6_</v>
      </c>
      <c r="I23" s="250"/>
      <c r="J23" s="8"/>
      <c r="K23" s="86" t="s">
        <v>215</v>
      </c>
      <c r="L23" s="13" t="s">
        <v>103</v>
      </c>
      <c r="M23" s="15" t="s">
        <v>216</v>
      </c>
      <c r="O23" s="161"/>
      <c r="Q23" s="161"/>
      <c r="S23" s="161"/>
      <c r="U23" s="161"/>
    </row>
    <row r="24" spans="1:22" ht="18" customHeight="1" thickBot="1">
      <c r="A24" s="8"/>
      <c r="B24" s="23"/>
      <c r="C24" s="47"/>
      <c r="D24" s="25"/>
      <c r="E24" s="35"/>
      <c r="F24" s="36"/>
      <c r="G24" s="25"/>
      <c r="H24" s="23"/>
      <c r="I24" s="28"/>
      <c r="J24" s="8"/>
      <c r="K24" s="88"/>
      <c r="L24" s="78"/>
      <c r="M24" s="89"/>
      <c r="O24" s="161"/>
      <c r="P24" s="161"/>
      <c r="Q24" s="161"/>
      <c r="R24" s="161"/>
      <c r="S24" s="161"/>
      <c r="T24" s="161"/>
      <c r="U24" s="161"/>
      <c r="V24" s="161"/>
    </row>
    <row r="25" spans="1:22" ht="18" customHeight="1" thickBot="1">
      <c r="A25" s="8"/>
      <c r="B25" s="254" t="str">
        <f>CONCATENATE(A12,"_",B12)</f>
        <v>B15_B7_</v>
      </c>
      <c r="C25" s="250"/>
      <c r="D25" s="200">
        <f>IF(E25+F25=0,0,IF(E25=F25,2,IF(E25&lt;F25,1,3)))</f>
        <v>1</v>
      </c>
      <c r="E25" s="201">
        <v>8</v>
      </c>
      <c r="F25" s="202">
        <v>13</v>
      </c>
      <c r="G25" s="203">
        <f>IF(E25+F25=0,0,IF(E25=F25,2,IF(E25&gt;F25,1,3)))</f>
        <v>3</v>
      </c>
      <c r="H25" s="254" t="str">
        <f>CONCATENATE(A13,"_",B13)</f>
        <v>B16_B8_</v>
      </c>
      <c r="I25" s="250"/>
      <c r="J25" s="8"/>
      <c r="K25" s="80" t="s">
        <v>100</v>
      </c>
      <c r="L25" s="74" t="s">
        <v>103</v>
      </c>
      <c r="M25" s="75" t="s">
        <v>217</v>
      </c>
      <c r="Q25" s="164"/>
      <c r="R25" s="161"/>
      <c r="S25" s="161"/>
      <c r="T25" s="161"/>
      <c r="U25" s="161"/>
      <c r="V25" s="161"/>
    </row>
    <row r="26" spans="1:22" ht="18" customHeight="1">
      <c r="A26" s="7"/>
      <c r="B26" s="7"/>
      <c r="C26" s="7"/>
      <c r="D26" s="7"/>
      <c r="E26" s="7"/>
      <c r="F26" s="7"/>
      <c r="G26" s="109"/>
      <c r="H26" s="109"/>
      <c r="I26" s="109"/>
      <c r="Q26" s="161"/>
      <c r="R26" s="161"/>
      <c r="S26" s="161"/>
      <c r="T26" s="161"/>
      <c r="U26" s="161"/>
      <c r="V26" s="161"/>
    </row>
    <row r="27" spans="1:22" ht="18" customHeight="1" thickBot="1">
      <c r="A27" s="7"/>
      <c r="B27" s="7"/>
      <c r="C27" s="7"/>
      <c r="D27" s="7"/>
      <c r="E27" s="7"/>
      <c r="F27" s="7"/>
      <c r="G27" s="109"/>
      <c r="H27" s="109"/>
      <c r="I27" s="109"/>
      <c r="Q27" s="161"/>
      <c r="R27" s="161"/>
      <c r="S27" s="161"/>
      <c r="T27" s="161"/>
      <c r="U27" s="161"/>
      <c r="V27" s="161"/>
    </row>
    <row r="28" spans="1:22" ht="18" customHeight="1" thickBot="1">
      <c r="A28" s="7"/>
      <c r="B28" s="7"/>
      <c r="C28" s="7"/>
      <c r="D28" s="251" t="s">
        <v>92</v>
      </c>
      <c r="E28" s="252"/>
      <c r="F28" s="7"/>
      <c r="G28" s="109"/>
      <c r="H28" s="109"/>
      <c r="I28" s="109"/>
    </row>
    <row r="29" spans="1:22" ht="18" customHeight="1" thickBot="1">
      <c r="A29" s="7"/>
      <c r="B29" s="7"/>
      <c r="C29" s="7"/>
      <c r="D29" s="7"/>
      <c r="E29" s="7"/>
      <c r="F29" s="7"/>
      <c r="G29" s="109"/>
      <c r="H29" s="109"/>
      <c r="I29" s="109"/>
    </row>
    <row r="30" spans="1:22" ht="18" customHeight="1" thickBot="1">
      <c r="A30" s="7"/>
      <c r="B30" s="82" t="s">
        <v>65</v>
      </c>
      <c r="C30" s="9"/>
      <c r="D30" s="9" t="s">
        <v>10</v>
      </c>
      <c r="E30" s="251" t="s">
        <v>71</v>
      </c>
      <c r="F30" s="252"/>
      <c r="G30" s="110" t="s">
        <v>10</v>
      </c>
      <c r="H30" s="111"/>
      <c r="I30" s="109"/>
      <c r="K30" s="82" t="s">
        <v>65</v>
      </c>
      <c r="L30" s="90"/>
      <c r="M30" s="53" t="s">
        <v>92</v>
      </c>
      <c r="O30"/>
      <c r="P30"/>
    </row>
    <row r="31" spans="1:22" ht="18" customHeight="1" thickBot="1">
      <c r="A31" s="7"/>
      <c r="B31" s="255" t="str">
        <f>CONCATENATE(A6,"_",B6)</f>
        <v>B09_B1_</v>
      </c>
      <c r="C31" s="299"/>
      <c r="D31" s="22">
        <f>IF(E31+F31=0,0,IF(E31=F31,2,IF(E31&lt;F31,1,3)))</f>
        <v>0</v>
      </c>
      <c r="E31" s="180"/>
      <c r="F31" s="188"/>
      <c r="G31" s="27">
        <f>IF(E31+F31=0,0,IF(E31=F31,2,IF(E31&gt;F31,1,3)))</f>
        <v>0</v>
      </c>
      <c r="H31" s="300" t="str">
        <f>CONCATENATE(A8,"_",B8)</f>
        <v>B11_B3_</v>
      </c>
      <c r="I31" s="256"/>
      <c r="K31" s="85" t="s">
        <v>212</v>
      </c>
      <c r="L31" s="72" t="s">
        <v>103</v>
      </c>
      <c r="M31" s="14" t="s">
        <v>218</v>
      </c>
      <c r="O31"/>
      <c r="P31"/>
    </row>
    <row r="32" spans="1:22" ht="18" customHeight="1" thickBot="1">
      <c r="A32" s="7"/>
      <c r="B32" s="23"/>
      <c r="C32" s="24"/>
      <c r="D32" s="25"/>
      <c r="E32" s="12"/>
      <c r="F32" s="12"/>
      <c r="G32" s="25"/>
      <c r="H32" s="24"/>
      <c r="I32" s="28"/>
      <c r="K32" s="88"/>
      <c r="L32" s="78"/>
      <c r="M32" s="89"/>
      <c r="O32"/>
      <c r="P32"/>
    </row>
    <row r="33" spans="1:16" ht="18" customHeight="1" thickBot="1">
      <c r="A33" s="7"/>
      <c r="B33" s="282" t="str">
        <f>CONCATENATE(A7,"_",B7)</f>
        <v>B10_B2_</v>
      </c>
      <c r="C33" s="301"/>
      <c r="D33" s="26">
        <f>IF(E33+F33=0,0,IF(E33=F33,2,IF(E33&lt;F33,1,3)))</f>
        <v>0</v>
      </c>
      <c r="E33" s="181"/>
      <c r="F33" s="189"/>
      <c r="G33" s="29">
        <f>IF(E33+F33=0,0,IF(E33=F33,2,IF(E33&gt;F33,1,3)))</f>
        <v>0</v>
      </c>
      <c r="H33" s="298" t="str">
        <f>CONCATENATE(A9,"_",B9)</f>
        <v>B12_B4_</v>
      </c>
      <c r="I33" s="260"/>
      <c r="K33" s="86" t="s">
        <v>213</v>
      </c>
      <c r="L33" s="13" t="s">
        <v>103</v>
      </c>
      <c r="M33" s="15" t="s">
        <v>214</v>
      </c>
      <c r="O33"/>
      <c r="P33"/>
    </row>
    <row r="34" spans="1:16" ht="18" customHeight="1" thickBot="1">
      <c r="A34" s="7"/>
      <c r="B34" s="23"/>
      <c r="C34" s="24"/>
      <c r="D34" s="25"/>
      <c r="E34" s="12"/>
      <c r="F34" s="12"/>
      <c r="G34" s="25"/>
      <c r="H34" s="24"/>
      <c r="I34" s="28"/>
      <c r="K34" s="88"/>
      <c r="L34" s="78"/>
      <c r="M34" s="89"/>
      <c r="O34"/>
      <c r="P34"/>
    </row>
    <row r="35" spans="1:16" ht="18" customHeight="1" thickBot="1">
      <c r="A35" s="7"/>
      <c r="B35" s="285" t="str">
        <f>CONCATENATE(A10,"_",B10)</f>
        <v>B13_B5_</v>
      </c>
      <c r="C35" s="296"/>
      <c r="D35" s="26">
        <f>IF(E35+F35=0,0,IF(E35=F35,2,IF(E35&lt;F35,1,3)))</f>
        <v>0</v>
      </c>
      <c r="E35" s="182"/>
      <c r="F35" s="190"/>
      <c r="G35" s="29">
        <f>IF(E35+F35=0,0,IF(E35=F35,2,IF(E35&gt;F35,1,3)))</f>
        <v>0</v>
      </c>
      <c r="H35" s="248" t="str">
        <f>CONCATENATE(A13,"_",B13)</f>
        <v>B16_B8_</v>
      </c>
      <c r="I35" s="250"/>
      <c r="K35" s="86" t="s">
        <v>215</v>
      </c>
      <c r="L35" s="13" t="s">
        <v>103</v>
      </c>
      <c r="M35" s="15" t="s">
        <v>217</v>
      </c>
      <c r="O35"/>
      <c r="P35"/>
    </row>
    <row r="36" spans="1:16" ht="18" customHeight="1" thickBot="1">
      <c r="A36" s="7"/>
      <c r="B36" s="23"/>
      <c r="C36" s="24"/>
      <c r="D36" s="25"/>
      <c r="E36" s="12"/>
      <c r="F36" s="12"/>
      <c r="G36" s="25"/>
      <c r="H36" s="24"/>
      <c r="I36" s="28"/>
      <c r="K36" s="88"/>
      <c r="L36" s="78"/>
      <c r="M36" s="89"/>
      <c r="O36"/>
      <c r="P36"/>
    </row>
    <row r="37" spans="1:16" ht="18" customHeight="1" thickBot="1">
      <c r="A37" s="7"/>
      <c r="B37" s="248" t="str">
        <f>CONCATENATE(A12,"_",B12)</f>
        <v>B15_B7_</v>
      </c>
      <c r="C37" s="297"/>
      <c r="D37" s="204">
        <f>IF(E37+F37=0,0,IF(E37=F37,2,IF(E37&lt;F37,1,3)))</f>
        <v>0</v>
      </c>
      <c r="E37" s="183"/>
      <c r="F37" s="191"/>
      <c r="G37" s="205">
        <f>IF(E37+F37=0,0,IF(E37=F37,2,IF(E37&gt;F37,1,3)))</f>
        <v>0</v>
      </c>
      <c r="H37" s="248" t="str">
        <f>CONCATENATE(A11,"_",B11)</f>
        <v>B14_B6_</v>
      </c>
      <c r="I37" s="250"/>
      <c r="K37" s="87" t="s">
        <v>100</v>
      </c>
      <c r="L37" s="74" t="s">
        <v>103</v>
      </c>
      <c r="M37" s="16" t="s">
        <v>99</v>
      </c>
      <c r="O37"/>
      <c r="P37"/>
    </row>
    <row r="38" spans="1:16" ht="18" customHeight="1">
      <c r="A38" s="7"/>
      <c r="B38" s="7"/>
      <c r="C38" s="7"/>
      <c r="D38" s="7"/>
      <c r="E38" s="7"/>
      <c r="F38" s="7"/>
      <c r="G38" s="109"/>
      <c r="H38" s="109"/>
      <c r="I38" s="109"/>
      <c r="O38"/>
      <c r="P38"/>
    </row>
    <row r="39" spans="1:16" ht="18" customHeight="1">
      <c r="A39" s="7"/>
      <c r="B39" s="7"/>
      <c r="C39" s="7"/>
      <c r="D39" s="7"/>
      <c r="E39" s="7"/>
      <c r="F39" s="7"/>
      <c r="G39" s="109"/>
      <c r="H39" s="109"/>
      <c r="I39" s="109"/>
      <c r="O39"/>
      <c r="P39"/>
    </row>
    <row r="40" spans="1:16" ht="18" customHeight="1">
      <c r="A40" s="7"/>
      <c r="B40" s="7"/>
      <c r="C40" s="7"/>
      <c r="D40" s="7"/>
      <c r="E40" s="7"/>
      <c r="F40" s="7"/>
      <c r="G40" s="109"/>
      <c r="H40" s="109"/>
      <c r="I40" s="109"/>
      <c r="O40"/>
      <c r="P40"/>
    </row>
    <row r="41" spans="1:16" ht="18" customHeight="1" thickBot="1">
      <c r="A41" s="7"/>
      <c r="B41" s="7"/>
      <c r="C41" s="7"/>
      <c r="D41" s="7"/>
      <c r="E41" s="7"/>
      <c r="F41" s="7"/>
      <c r="G41" s="109"/>
      <c r="H41" s="109"/>
      <c r="I41" s="109"/>
      <c r="O41"/>
      <c r="P41"/>
    </row>
    <row r="42" spans="1:16" ht="18" customHeight="1" thickBot="1">
      <c r="A42" s="7"/>
      <c r="B42" s="7"/>
      <c r="C42" s="7"/>
      <c r="D42" s="251" t="s">
        <v>95</v>
      </c>
      <c r="E42" s="252"/>
      <c r="F42" s="7"/>
      <c r="G42" s="109"/>
      <c r="H42" s="112"/>
      <c r="I42" s="112"/>
      <c r="O42"/>
      <c r="P42"/>
    </row>
    <row r="43" spans="1:16" ht="18" customHeight="1" thickBot="1">
      <c r="A43" s="7"/>
      <c r="B43" s="7"/>
      <c r="C43" s="7"/>
      <c r="D43" s="7"/>
      <c r="E43" s="7"/>
      <c r="F43" s="7"/>
      <c r="G43" s="109"/>
      <c r="H43" s="109"/>
      <c r="I43" s="109"/>
      <c r="O43"/>
      <c r="P43"/>
    </row>
    <row r="44" spans="1:16" ht="18" customHeight="1" thickBot="1">
      <c r="A44" s="7"/>
      <c r="B44" s="82" t="s">
        <v>65</v>
      </c>
      <c r="C44" s="9"/>
      <c r="D44" s="9" t="s">
        <v>10</v>
      </c>
      <c r="E44" s="251" t="s">
        <v>71</v>
      </c>
      <c r="F44" s="252"/>
      <c r="G44" s="110" t="s">
        <v>10</v>
      </c>
      <c r="H44" s="111"/>
      <c r="I44" s="109"/>
      <c r="K44" s="82" t="s">
        <v>65</v>
      </c>
      <c r="L44" s="90"/>
      <c r="M44" s="53" t="s">
        <v>95</v>
      </c>
      <c r="O44"/>
      <c r="P44"/>
    </row>
    <row r="45" spans="1:16" ht="18" customHeight="1" thickBot="1">
      <c r="A45" s="7"/>
      <c r="B45" s="255" t="str">
        <f>CONCATENATE(A6,"_",B6)</f>
        <v>B09_B1_</v>
      </c>
      <c r="C45" s="256"/>
      <c r="D45" s="45">
        <f>IF(E45+F45=0,0,IF(E45=F45,2,IF(E45&lt;F45,1,3)))</f>
        <v>0</v>
      </c>
      <c r="E45" s="33"/>
      <c r="F45" s="34"/>
      <c r="G45" s="32">
        <f>IF(E45+F45=0,0,IF(E45=F45,2,IF(E45&gt;F45,1,3)))</f>
        <v>0</v>
      </c>
      <c r="H45" s="255" t="str">
        <f>CONCATENATE(A9,"_",B9)</f>
        <v>B12_B4_</v>
      </c>
      <c r="I45" s="256"/>
      <c r="K45" s="85" t="s">
        <v>219</v>
      </c>
      <c r="L45" s="72" t="s">
        <v>103</v>
      </c>
      <c r="M45" s="14" t="s">
        <v>214</v>
      </c>
      <c r="O45"/>
      <c r="P45"/>
    </row>
    <row r="46" spans="1:16" ht="18" customHeight="1" thickBot="1">
      <c r="A46" s="7"/>
      <c r="B46" s="23"/>
      <c r="C46" s="47"/>
      <c r="D46" s="25"/>
      <c r="E46" s="35"/>
      <c r="F46" s="36"/>
      <c r="G46" s="25"/>
      <c r="H46" s="23"/>
      <c r="I46" s="28"/>
      <c r="K46" s="88"/>
      <c r="L46" s="78"/>
      <c r="M46" s="89"/>
      <c r="O46"/>
      <c r="P46"/>
    </row>
    <row r="47" spans="1:16" ht="18" customHeight="1" thickBot="1">
      <c r="A47" s="7"/>
      <c r="B47" s="257" t="str">
        <f>CONCATENATE(A7,"_",B7)</f>
        <v>B10_B2_</v>
      </c>
      <c r="C47" s="258"/>
      <c r="D47" s="46">
        <f>IF(E47+F47=0,0,IF(E47=F47,2,IF(E47&lt;F47,1,3)))</f>
        <v>0</v>
      </c>
      <c r="E47" s="37"/>
      <c r="F47" s="38"/>
      <c r="G47" s="48">
        <f>IF(E47+F47=0,0,IF(E47=F47,2,IF(E47&gt;F47,1,3)))</f>
        <v>0</v>
      </c>
      <c r="H47" s="259" t="str">
        <f>CONCATENATE(A8,"_",B8)</f>
        <v>B11_B3_</v>
      </c>
      <c r="I47" s="260"/>
      <c r="K47" s="86" t="s">
        <v>220</v>
      </c>
      <c r="L47" s="13" t="s">
        <v>103</v>
      </c>
      <c r="M47" s="15" t="s">
        <v>218</v>
      </c>
      <c r="O47"/>
      <c r="P47"/>
    </row>
    <row r="48" spans="1:16" ht="18" customHeight="1" thickBot="1">
      <c r="A48" s="7" t="s">
        <v>110</v>
      </c>
      <c r="B48" s="23"/>
      <c r="C48" s="47"/>
      <c r="D48" s="25"/>
      <c r="E48" s="35"/>
      <c r="F48" s="36"/>
      <c r="G48" s="25"/>
      <c r="H48" s="23"/>
      <c r="I48" s="28"/>
      <c r="K48" s="88"/>
      <c r="L48" s="78"/>
      <c r="M48" s="89"/>
      <c r="O48"/>
      <c r="P48"/>
    </row>
    <row r="49" spans="1:16" ht="18" customHeight="1" thickBot="1">
      <c r="A49" s="7"/>
      <c r="B49" s="261" t="str">
        <f>CONCATENATE(A12,"_",B12)</f>
        <v>B15_B7_</v>
      </c>
      <c r="C49" s="262"/>
      <c r="D49" s="46">
        <f>IF(E49+F49=0,0,IF(E49=F49,2,IF(E49&lt;F49,1,3)))</f>
        <v>0</v>
      </c>
      <c r="E49" s="41"/>
      <c r="F49" s="42"/>
      <c r="G49" s="48">
        <f>IF(E49+F49=0,0,IF(E49=F49,2,IF(E49&gt;F49,1,3)))</f>
        <v>0</v>
      </c>
      <c r="H49" s="254" t="str">
        <f>CONCATENATE(A10,"_",B10)</f>
        <v>B13_B5_</v>
      </c>
      <c r="I49" s="250"/>
      <c r="K49" s="86" t="s">
        <v>221</v>
      </c>
      <c r="L49" s="13" t="s">
        <v>103</v>
      </c>
      <c r="M49" s="15" t="s">
        <v>98</v>
      </c>
      <c r="O49"/>
      <c r="P49"/>
    </row>
    <row r="50" spans="1:16" ht="18" customHeight="1" thickBot="1">
      <c r="A50" s="7"/>
      <c r="B50" s="23"/>
      <c r="C50" s="47"/>
      <c r="D50" s="25"/>
      <c r="E50" s="35"/>
      <c r="F50" s="36"/>
      <c r="G50" s="25"/>
      <c r="H50" s="23"/>
      <c r="I50" s="28"/>
      <c r="K50" s="88"/>
      <c r="L50" s="78"/>
      <c r="M50" s="89"/>
      <c r="O50"/>
      <c r="P50"/>
    </row>
    <row r="51" spans="1:16" ht="18" customHeight="1" thickBot="1">
      <c r="A51" s="7"/>
      <c r="B51" s="254" t="str">
        <f>CONCATENATE(A13,"_",B13)</f>
        <v>B16_B8_</v>
      </c>
      <c r="C51" s="250"/>
      <c r="D51" s="200">
        <f>IF(E51+F51=0,0,IF(E51=F51,2,IF(E51&lt;F51,1,3)))</f>
        <v>0</v>
      </c>
      <c r="E51" s="201"/>
      <c r="F51" s="202"/>
      <c r="G51" s="203">
        <f>IF(E51+F51=0,0,IF(E51=F51,2,IF(E51&gt;F51,1,3)))</f>
        <v>0</v>
      </c>
      <c r="H51" s="254" t="str">
        <f>CONCATENATE(A11,"_",B11)</f>
        <v>B14_B6_</v>
      </c>
      <c r="I51" s="250"/>
      <c r="K51" s="87" t="s">
        <v>217</v>
      </c>
      <c r="L51" s="74" t="s">
        <v>103</v>
      </c>
      <c r="M51" s="16" t="s">
        <v>99</v>
      </c>
      <c r="O51"/>
      <c r="P51"/>
    </row>
    <row r="52" spans="1:16" ht="18" customHeight="1">
      <c r="A52" s="7"/>
      <c r="B52" s="108"/>
      <c r="C52" s="108"/>
      <c r="D52" s="101"/>
      <c r="E52" s="52"/>
      <c r="F52" s="52"/>
      <c r="G52" s="50"/>
      <c r="H52" s="49"/>
      <c r="I52" s="49"/>
      <c r="K52" s="51"/>
      <c r="L52" s="51"/>
      <c r="M52" s="51"/>
      <c r="O52"/>
      <c r="P52"/>
    </row>
    <row r="53" spans="1:16" ht="18" customHeight="1" thickBot="1">
      <c r="A53" s="7"/>
      <c r="B53" s="7"/>
      <c r="C53" s="7"/>
      <c r="D53" s="7"/>
      <c r="E53" s="7"/>
      <c r="F53" s="7"/>
      <c r="G53" s="109"/>
      <c r="H53" s="109"/>
      <c r="I53" s="109"/>
      <c r="O53"/>
      <c r="P53"/>
    </row>
    <row r="54" spans="1:16" ht="18" customHeight="1" thickBot="1">
      <c r="A54" s="7"/>
      <c r="B54" s="7"/>
      <c r="C54" s="7"/>
      <c r="D54" s="251" t="s">
        <v>93</v>
      </c>
      <c r="E54" s="252"/>
      <c r="F54" s="7"/>
      <c r="G54" s="109"/>
      <c r="H54" s="112"/>
      <c r="I54" s="112"/>
      <c r="O54"/>
      <c r="P54"/>
    </row>
    <row r="55" spans="1:16" ht="18" customHeight="1" thickBot="1">
      <c r="A55" s="7"/>
      <c r="B55" s="7"/>
      <c r="C55" s="7"/>
      <c r="D55" s="7"/>
      <c r="E55" s="7"/>
      <c r="F55" s="7"/>
      <c r="G55" s="109"/>
      <c r="H55" s="109"/>
      <c r="I55" s="109"/>
      <c r="O55"/>
      <c r="P55"/>
    </row>
    <row r="56" spans="1:16" ht="18" customHeight="1" thickBot="1">
      <c r="A56" s="7"/>
      <c r="B56" s="82" t="s">
        <v>65</v>
      </c>
      <c r="C56" s="9"/>
      <c r="D56" s="9" t="s">
        <v>10</v>
      </c>
      <c r="E56" s="251" t="s">
        <v>71</v>
      </c>
      <c r="F56" s="252"/>
      <c r="G56" s="110" t="s">
        <v>10</v>
      </c>
      <c r="H56" s="111"/>
      <c r="I56" s="109"/>
      <c r="K56" s="82" t="s">
        <v>65</v>
      </c>
      <c r="L56" s="90"/>
      <c r="M56" s="53" t="s">
        <v>93</v>
      </c>
      <c r="O56"/>
      <c r="P56"/>
    </row>
    <row r="57" spans="1:16" ht="18" customHeight="1" thickBot="1">
      <c r="A57" s="7"/>
      <c r="B57" s="255" t="str">
        <f>CONCATENATE(A6,"_",B6)</f>
        <v>B09_B1_</v>
      </c>
      <c r="C57" s="256"/>
      <c r="D57" s="45">
        <f>IF(E57+F57=0,0,IF(E57=F57,2,IF(E57&lt;F57,1,3)))</f>
        <v>0</v>
      </c>
      <c r="E57" s="33"/>
      <c r="F57" s="34"/>
      <c r="G57" s="32">
        <f>IF(E57+F57=0,0,IF(E57=F57,2,IF(E57&gt;F57,1,3)))</f>
        <v>0</v>
      </c>
      <c r="H57" s="255" t="str">
        <f>CONCATENATE(A10,"_",B10)</f>
        <v>B13_B5_</v>
      </c>
      <c r="I57" s="256"/>
      <c r="K57" s="85" t="s">
        <v>219</v>
      </c>
      <c r="L57" s="72" t="s">
        <v>103</v>
      </c>
      <c r="M57" s="14" t="s">
        <v>215</v>
      </c>
      <c r="O57"/>
      <c r="P57"/>
    </row>
    <row r="58" spans="1:16" ht="18" customHeight="1" thickBot="1">
      <c r="A58" s="7"/>
      <c r="B58" s="23"/>
      <c r="C58" s="47"/>
      <c r="D58" s="25"/>
      <c r="E58" s="35"/>
      <c r="F58" s="36"/>
      <c r="G58" s="25"/>
      <c r="H58" s="23"/>
      <c r="I58" s="28"/>
      <c r="K58" s="88"/>
      <c r="L58" s="78"/>
      <c r="M58" s="89"/>
      <c r="O58"/>
      <c r="P58"/>
    </row>
    <row r="59" spans="1:16" ht="18" customHeight="1" thickBot="1">
      <c r="A59" s="7"/>
      <c r="B59" s="257" t="str">
        <f>CONCATENATE(A7,"_",B7)</f>
        <v>B10_B2_</v>
      </c>
      <c r="C59" s="258"/>
      <c r="D59" s="46">
        <f>IF(E59+F59=0,0,IF(E59=F59,2,IF(E59&lt;F59,1,3)))</f>
        <v>0</v>
      </c>
      <c r="E59" s="37"/>
      <c r="F59" s="38"/>
      <c r="G59" s="48">
        <f>IF(E59+F59=0,0,IF(E59=F59,2,IF(E59&gt;F59,1,3)))</f>
        <v>0</v>
      </c>
      <c r="H59" s="259" t="str">
        <f>CONCATENATE(A12,"_",B12)</f>
        <v>B15_B7_</v>
      </c>
      <c r="I59" s="260"/>
      <c r="K59" s="86" t="s">
        <v>213</v>
      </c>
      <c r="L59" s="13" t="s">
        <v>103</v>
      </c>
      <c r="M59" s="15" t="s">
        <v>100</v>
      </c>
      <c r="O59"/>
      <c r="P59"/>
    </row>
    <row r="60" spans="1:16" ht="18" customHeight="1" thickBot="1">
      <c r="A60" s="7" t="s">
        <v>110</v>
      </c>
      <c r="B60" s="23"/>
      <c r="C60" s="47"/>
      <c r="D60" s="25"/>
      <c r="E60" s="35"/>
      <c r="F60" s="36"/>
      <c r="G60" s="25"/>
      <c r="H60" s="23"/>
      <c r="I60" s="28"/>
      <c r="K60" s="88"/>
      <c r="L60" s="78"/>
      <c r="M60" s="89"/>
      <c r="O60"/>
      <c r="P60"/>
    </row>
    <row r="61" spans="1:16" ht="18" customHeight="1" thickBot="1">
      <c r="A61" s="7"/>
      <c r="B61" s="261" t="str">
        <f>CONCATENATE(A8,"_",B8)</f>
        <v>B11_B3_</v>
      </c>
      <c r="C61" s="262"/>
      <c r="D61" s="46">
        <f>IF(E61+F61=0,0,IF(E61=F61,2,IF(E61&lt;F61,1,3)))</f>
        <v>0</v>
      </c>
      <c r="E61" s="41"/>
      <c r="F61" s="42"/>
      <c r="G61" s="48">
        <f>IF(E61+F61=0,0,IF(E61=F61,2,IF(E61&gt;F61,1,3)))</f>
        <v>0</v>
      </c>
      <c r="H61" s="254" t="str">
        <f>CONCATENATE(A13,"_",B13)</f>
        <v>B16_B8_</v>
      </c>
      <c r="I61" s="250"/>
      <c r="K61" s="86" t="s">
        <v>218</v>
      </c>
      <c r="L61" s="13" t="s">
        <v>103</v>
      </c>
      <c r="M61" s="15" t="s">
        <v>217</v>
      </c>
      <c r="O61"/>
      <c r="P61"/>
    </row>
    <row r="62" spans="1:16" ht="18" customHeight="1" thickBot="1">
      <c r="A62" s="7"/>
      <c r="B62" s="23"/>
      <c r="C62" s="47"/>
      <c r="D62" s="25"/>
      <c r="E62" s="35"/>
      <c r="F62" s="36"/>
      <c r="G62" s="25"/>
      <c r="H62" s="23"/>
      <c r="I62" s="28"/>
      <c r="K62" s="88"/>
      <c r="L62" s="78"/>
      <c r="M62" s="89"/>
      <c r="O62"/>
      <c r="P62"/>
    </row>
    <row r="63" spans="1:16" ht="18" customHeight="1" thickBot="1">
      <c r="A63" s="7"/>
      <c r="B63" s="254" t="str">
        <f>CONCATENATE(A9,"_",B9)</f>
        <v>B12_B4_</v>
      </c>
      <c r="C63" s="250"/>
      <c r="D63" s="200">
        <f>IF(E63+F63=0,0,IF(E63=F63,2,IF(E63&lt;F63,1,3)))</f>
        <v>0</v>
      </c>
      <c r="E63" s="201"/>
      <c r="F63" s="202"/>
      <c r="G63" s="203">
        <f>IF(E63+F63=0,0,IF(E63=F63,2,IF(E63&gt;F63,1,3)))</f>
        <v>0</v>
      </c>
      <c r="H63" s="254" t="str">
        <f>CONCATENATE(A11,"_",B11)</f>
        <v>B14_B6_</v>
      </c>
      <c r="I63" s="250"/>
      <c r="K63" s="87" t="s">
        <v>214</v>
      </c>
      <c r="L63" s="74" t="s">
        <v>103</v>
      </c>
      <c r="M63" s="16" t="s">
        <v>99</v>
      </c>
      <c r="O63"/>
      <c r="P63"/>
    </row>
    <row r="64" spans="1:16" ht="18" customHeight="1">
      <c r="A64" s="7"/>
      <c r="B64" s="7"/>
      <c r="C64" s="7"/>
      <c r="D64" s="7"/>
      <c r="E64" s="7"/>
      <c r="F64" s="7"/>
      <c r="G64" s="109"/>
      <c r="H64" s="109"/>
      <c r="I64" s="109"/>
      <c r="O64"/>
      <c r="P64"/>
    </row>
    <row r="65" spans="1:16" ht="18" customHeight="1" thickBot="1">
      <c r="A65" s="7"/>
      <c r="B65" s="7"/>
      <c r="C65" s="7"/>
      <c r="D65" s="7"/>
      <c r="E65" s="7"/>
      <c r="F65" s="7"/>
      <c r="G65" s="109"/>
      <c r="H65" s="109"/>
      <c r="I65" s="109"/>
      <c r="O65"/>
      <c r="P65"/>
    </row>
    <row r="66" spans="1:16" ht="18" customHeight="1" thickBot="1">
      <c r="A66" s="7"/>
      <c r="B66" s="7"/>
      <c r="C66" s="7"/>
      <c r="D66" s="251" t="s">
        <v>94</v>
      </c>
      <c r="E66" s="252"/>
      <c r="F66" s="7"/>
      <c r="G66" s="109"/>
      <c r="H66" s="112"/>
      <c r="I66" s="112"/>
      <c r="O66"/>
      <c r="P66"/>
    </row>
    <row r="67" spans="1:16" ht="18" customHeight="1" thickBot="1">
      <c r="A67" s="7"/>
      <c r="B67" s="7"/>
      <c r="C67" s="7"/>
      <c r="D67" s="7"/>
      <c r="E67" s="7"/>
      <c r="F67" s="7"/>
      <c r="G67" s="109"/>
      <c r="H67" s="109"/>
      <c r="I67" s="109"/>
      <c r="O67"/>
      <c r="P67"/>
    </row>
    <row r="68" spans="1:16" ht="18" customHeight="1" thickBot="1">
      <c r="A68" s="7"/>
      <c r="B68" s="82" t="s">
        <v>65</v>
      </c>
      <c r="C68" s="9"/>
      <c r="D68" s="9" t="s">
        <v>10</v>
      </c>
      <c r="E68" s="251" t="s">
        <v>71</v>
      </c>
      <c r="F68" s="252"/>
      <c r="G68" s="110" t="s">
        <v>10</v>
      </c>
      <c r="H68" s="111"/>
      <c r="I68" s="109"/>
      <c r="K68" s="82" t="s">
        <v>65</v>
      </c>
      <c r="L68" s="90"/>
      <c r="M68" s="53" t="s">
        <v>94</v>
      </c>
      <c r="O68"/>
      <c r="P68"/>
    </row>
    <row r="69" spans="1:16" ht="18" customHeight="1" thickBot="1">
      <c r="A69" s="7"/>
      <c r="B69" s="255" t="str">
        <f>CONCATENATE(A6,"_",B6)</f>
        <v>B09_B1_</v>
      </c>
      <c r="C69" s="256"/>
      <c r="D69" s="45">
        <f>IF(E69+F69=0,0,IF(E69=F69,2,IF(E69&lt;F69,1,3)))</f>
        <v>0</v>
      </c>
      <c r="E69" s="33"/>
      <c r="F69" s="34"/>
      <c r="G69" s="32">
        <f>IF(E69+F69=0,0,IF(E69=F69,2,IF(E69&gt;F69,1,3)))</f>
        <v>0</v>
      </c>
      <c r="H69" s="255" t="str">
        <f>CONCATENATE(A11,"_",B11)</f>
        <v>B14_B6_</v>
      </c>
      <c r="I69" s="256"/>
      <c r="K69" s="85" t="s">
        <v>212</v>
      </c>
      <c r="L69" s="72" t="s">
        <v>103</v>
      </c>
      <c r="M69" s="14" t="s">
        <v>216</v>
      </c>
      <c r="O69"/>
      <c r="P69"/>
    </row>
    <row r="70" spans="1:16" ht="18" customHeight="1" thickBot="1">
      <c r="A70" s="7"/>
      <c r="B70" s="23"/>
      <c r="C70" s="47"/>
      <c r="D70" s="25"/>
      <c r="E70" s="35"/>
      <c r="F70" s="36"/>
      <c r="G70" s="25"/>
      <c r="H70" s="23"/>
      <c r="I70" s="28"/>
      <c r="K70" s="88"/>
      <c r="L70" s="78"/>
      <c r="M70" s="89"/>
      <c r="O70"/>
      <c r="P70"/>
    </row>
    <row r="71" spans="1:16" ht="18" customHeight="1" thickBot="1">
      <c r="A71" s="7"/>
      <c r="B71" s="257" t="str">
        <f>CONCATENATE(A7,"_",B7)</f>
        <v>B10_B2_</v>
      </c>
      <c r="C71" s="258"/>
      <c r="D71" s="46">
        <f>IF(E71+F71=0,0,IF(E71=F71,2,IF(E71&lt;F71,1,3)))</f>
        <v>0</v>
      </c>
      <c r="E71" s="37"/>
      <c r="F71" s="38"/>
      <c r="G71" s="48">
        <f>IF(E71+F71=0,0,IF(E71=F71,2,IF(E71&gt;F71,1,3)))</f>
        <v>0</v>
      </c>
      <c r="H71" s="259" t="str">
        <f>CONCATENATE(A10,"_",B10)</f>
        <v>B13_B5_</v>
      </c>
      <c r="I71" s="260"/>
      <c r="K71" s="86" t="s">
        <v>220</v>
      </c>
      <c r="L71" s="13" t="s">
        <v>103</v>
      </c>
      <c r="M71" s="15" t="s">
        <v>215</v>
      </c>
      <c r="O71"/>
      <c r="P71"/>
    </row>
    <row r="72" spans="1:16" ht="18" customHeight="1" thickBot="1">
      <c r="A72" s="7"/>
      <c r="B72" s="23"/>
      <c r="C72" s="47"/>
      <c r="D72" s="25"/>
      <c r="E72" s="35"/>
      <c r="F72" s="36"/>
      <c r="G72" s="25"/>
      <c r="H72" s="23"/>
      <c r="I72" s="28"/>
      <c r="K72" s="88"/>
      <c r="L72" s="78"/>
      <c r="M72" s="89"/>
      <c r="O72"/>
      <c r="P72"/>
    </row>
    <row r="73" spans="1:16" ht="18" customHeight="1" thickBot="1">
      <c r="A73" s="7" t="s">
        <v>110</v>
      </c>
      <c r="B73" s="261" t="str">
        <f>CONCATENATE(A8,"_",B8)</f>
        <v>B11_B3_</v>
      </c>
      <c r="C73" s="262"/>
      <c r="D73" s="46">
        <f>IF(E73+F73=0,0,IF(E73=F73,2,IF(E73&lt;F73,1,3)))</f>
        <v>0</v>
      </c>
      <c r="E73" s="41"/>
      <c r="F73" s="42"/>
      <c r="G73" s="48">
        <f>IF(E73+F73=0,0,IF(E73=F73,2,IF(E73&gt;F73,1,3)))</f>
        <v>0</v>
      </c>
      <c r="H73" s="254" t="str">
        <f>CONCATENATE(A12,"_",B12)</f>
        <v>B15_B7_</v>
      </c>
      <c r="I73" s="250"/>
      <c r="K73" s="86" t="s">
        <v>101</v>
      </c>
      <c r="L73" s="13" t="s">
        <v>103</v>
      </c>
      <c r="M73" s="15" t="s">
        <v>100</v>
      </c>
      <c r="O73"/>
      <c r="P73"/>
    </row>
    <row r="74" spans="1:16" ht="18" customHeight="1" thickBot="1">
      <c r="A74" s="7"/>
      <c r="B74" s="23"/>
      <c r="C74" s="47"/>
      <c r="D74" s="25"/>
      <c r="E74" s="35"/>
      <c r="F74" s="36"/>
      <c r="G74" s="25"/>
      <c r="H74" s="23"/>
      <c r="I74" s="28"/>
      <c r="K74" s="88"/>
      <c r="L74" s="78"/>
      <c r="M74" s="89"/>
      <c r="O74"/>
      <c r="P74"/>
    </row>
    <row r="75" spans="1:16" ht="18" customHeight="1" thickBot="1">
      <c r="A75" s="7"/>
      <c r="B75" s="254" t="str">
        <f>CONCATENATE(A9,"_",B9)</f>
        <v>B12_B4_</v>
      </c>
      <c r="C75" s="250"/>
      <c r="D75" s="200">
        <f>IF(E75+F75=0,0,IF(E75=F75,2,IF(E75&lt;F75,1,3)))</f>
        <v>0</v>
      </c>
      <c r="E75" s="201"/>
      <c r="F75" s="202"/>
      <c r="G75" s="203">
        <f>IF(E75+F75=0,0,IF(E75=F75,2,IF(E75&gt;F75,1,3)))</f>
        <v>0</v>
      </c>
      <c r="H75" s="254" t="str">
        <f>CONCATENATE(A13,"_",B13)</f>
        <v>B16_B8_</v>
      </c>
      <c r="I75" s="250"/>
      <c r="K75" s="87" t="s">
        <v>214</v>
      </c>
      <c r="L75" s="74" t="s">
        <v>103</v>
      </c>
      <c r="M75" s="16" t="s">
        <v>217</v>
      </c>
      <c r="O75"/>
      <c r="P75"/>
    </row>
    <row r="76" spans="1:16" ht="18" customHeight="1">
      <c r="A76" s="7"/>
      <c r="B76" s="7"/>
      <c r="C76" s="7"/>
      <c r="D76" s="7"/>
      <c r="E76" s="7"/>
      <c r="F76" s="7"/>
      <c r="G76" s="109"/>
      <c r="H76" s="109"/>
      <c r="I76" s="112"/>
      <c r="O76"/>
      <c r="P76"/>
    </row>
    <row r="77" spans="1:16" ht="18" customHeight="1" thickBot="1">
      <c r="A77" s="7"/>
      <c r="B77" s="7"/>
      <c r="C77" s="7"/>
      <c r="D77" s="7"/>
      <c r="E77" s="7"/>
      <c r="F77" s="7"/>
      <c r="G77" s="109"/>
      <c r="H77" s="109"/>
      <c r="I77" s="112"/>
      <c r="O77"/>
      <c r="P77"/>
    </row>
    <row r="78" spans="1:16" ht="18" customHeight="1" thickBot="1">
      <c r="A78" s="7"/>
      <c r="B78" s="7"/>
      <c r="C78" s="7"/>
      <c r="D78" s="251" t="s">
        <v>96</v>
      </c>
      <c r="E78" s="252"/>
      <c r="F78" s="7"/>
      <c r="G78" s="109"/>
      <c r="H78" s="112"/>
      <c r="I78" s="112"/>
      <c r="O78"/>
      <c r="P78"/>
    </row>
    <row r="79" spans="1:16" ht="18" customHeight="1" thickBot="1">
      <c r="A79" s="7"/>
      <c r="B79" s="7"/>
      <c r="C79" s="7"/>
      <c r="D79" s="7"/>
      <c r="E79" s="7"/>
      <c r="F79" s="7"/>
      <c r="G79" s="109"/>
      <c r="H79" s="109"/>
      <c r="I79" s="112"/>
      <c r="O79"/>
      <c r="P79"/>
    </row>
    <row r="80" spans="1:16" ht="18" customHeight="1" thickBot="1">
      <c r="A80" s="7"/>
      <c r="B80" s="82" t="s">
        <v>65</v>
      </c>
      <c r="C80" s="9"/>
      <c r="D80" s="9" t="s">
        <v>10</v>
      </c>
      <c r="E80" s="251" t="s">
        <v>71</v>
      </c>
      <c r="F80" s="252"/>
      <c r="G80" s="110" t="s">
        <v>10</v>
      </c>
      <c r="H80" s="111"/>
      <c r="I80" s="109"/>
      <c r="K80" s="82" t="s">
        <v>65</v>
      </c>
      <c r="L80" s="90"/>
      <c r="M80" s="53" t="s">
        <v>96</v>
      </c>
      <c r="O80"/>
      <c r="P80"/>
    </row>
    <row r="81" spans="1:16" ht="18" customHeight="1" thickBot="1">
      <c r="A81" s="7"/>
      <c r="B81" s="255" t="str">
        <f>CONCATENATE(A6,"_",B6)</f>
        <v>B09_B1_</v>
      </c>
      <c r="C81" s="256"/>
      <c r="D81" s="45">
        <f>IF(E81+F81=0,0,IF(E81=F81,2,IF(E81&lt;F81,1,3)))</f>
        <v>0</v>
      </c>
      <c r="E81" s="33"/>
      <c r="F81" s="34"/>
      <c r="G81" s="32">
        <f>IF(E81+F81=0,0,IF(E81=F81,2,IF(E81&gt;F81,1,3)))</f>
        <v>0</v>
      </c>
      <c r="H81" s="255" t="str">
        <f>CONCATENATE(A12,"_",B12)</f>
        <v>B15_B7_</v>
      </c>
      <c r="I81" s="256"/>
      <c r="K81" s="85" t="s">
        <v>219</v>
      </c>
      <c r="L81" s="72" t="s">
        <v>103</v>
      </c>
      <c r="M81" s="14" t="s">
        <v>100</v>
      </c>
      <c r="O81" s="161"/>
    </row>
    <row r="82" spans="1:16" ht="18" customHeight="1" thickBot="1">
      <c r="A82" s="7"/>
      <c r="B82" s="23"/>
      <c r="C82" s="47"/>
      <c r="D82" s="25"/>
      <c r="E82" s="35"/>
      <c r="F82" s="36"/>
      <c r="G82" s="25"/>
      <c r="H82" s="23"/>
      <c r="I82" s="28"/>
      <c r="K82" s="88"/>
      <c r="L82" s="78"/>
      <c r="M82" s="89"/>
      <c r="O82" s="161"/>
    </row>
    <row r="83" spans="1:16" ht="18" customHeight="1" thickBot="1">
      <c r="A83" s="7"/>
      <c r="B83" s="257" t="str">
        <f>CONCATENATE(A7,"_",B7)</f>
        <v>B10_B2_</v>
      </c>
      <c r="C83" s="258"/>
      <c r="D83" s="46">
        <f>IF(E83+F83=0,0,IF(E83=F83,2,IF(E83&lt;F83,1,3)))</f>
        <v>0</v>
      </c>
      <c r="E83" s="37"/>
      <c r="F83" s="38"/>
      <c r="G83" s="48">
        <f>IF(E83+F83=0,0,IF(E83=F83,2,IF(E83&gt;F83,1,3)))</f>
        <v>0</v>
      </c>
      <c r="H83" s="259" t="str">
        <f>CONCATENATE(A13,"_",B13)</f>
        <v>B16_B8_</v>
      </c>
      <c r="I83" s="260"/>
      <c r="K83" s="86" t="s">
        <v>220</v>
      </c>
      <c r="L83" s="13" t="s">
        <v>103</v>
      </c>
      <c r="M83" s="15" t="s">
        <v>217</v>
      </c>
      <c r="O83" s="161"/>
    </row>
    <row r="84" spans="1:16" ht="18" customHeight="1" thickBot="1">
      <c r="A84" s="7" t="s">
        <v>110</v>
      </c>
      <c r="B84" s="23"/>
      <c r="C84" s="47"/>
      <c r="D84" s="25"/>
      <c r="E84" s="35"/>
      <c r="F84" s="36"/>
      <c r="G84" s="25"/>
      <c r="H84" s="23"/>
      <c r="I84" s="28"/>
      <c r="K84" s="88"/>
      <c r="L84" s="78"/>
      <c r="M84" s="89"/>
      <c r="O84" s="161"/>
    </row>
    <row r="85" spans="1:16" ht="18" customHeight="1" thickBot="1">
      <c r="A85" s="7"/>
      <c r="B85" s="261" t="str">
        <f>CONCATENATE(A8,"_",B8)</f>
        <v>B11_B3_</v>
      </c>
      <c r="C85" s="262"/>
      <c r="D85" s="46">
        <f>IF(E85+F85=0,0,IF(E85=F85,2,IF(E85&lt;F85,1,3)))</f>
        <v>0</v>
      </c>
      <c r="E85" s="41"/>
      <c r="F85" s="42"/>
      <c r="G85" s="48">
        <f>IF(E85+F85=0,0,IF(E85=F85,2,IF(E85&gt;F85,1,3)))</f>
        <v>0</v>
      </c>
      <c r="H85" s="254" t="str">
        <f>CONCATENATE(A11,"_",B11)</f>
        <v>B14_B6_</v>
      </c>
      <c r="I85" s="250"/>
      <c r="K85" s="86" t="s">
        <v>101</v>
      </c>
      <c r="L85" s="13" t="s">
        <v>103</v>
      </c>
      <c r="M85" s="15" t="s">
        <v>99</v>
      </c>
      <c r="O85" s="161"/>
    </row>
    <row r="86" spans="1:16" ht="18" customHeight="1" thickBot="1">
      <c r="A86" s="7"/>
      <c r="B86" s="23"/>
      <c r="C86" s="47"/>
      <c r="D86" s="25"/>
      <c r="E86" s="35"/>
      <c r="F86" s="36"/>
      <c r="G86" s="25"/>
      <c r="H86" s="23"/>
      <c r="I86" s="28"/>
      <c r="K86" s="88"/>
      <c r="L86" s="78"/>
      <c r="M86" s="89"/>
    </row>
    <row r="87" spans="1:16" ht="18" customHeight="1" thickBot="1">
      <c r="A87" s="7"/>
      <c r="B87" s="254" t="str">
        <f>CONCATENATE(A10,"_",B10)</f>
        <v>B13_B5_</v>
      </c>
      <c r="C87" s="250"/>
      <c r="D87" s="200">
        <f>IF(E87+F87=0,0,IF(E87=F87,2,IF(E87&lt;F87,1,3)))</f>
        <v>0</v>
      </c>
      <c r="E87" s="201"/>
      <c r="F87" s="202"/>
      <c r="G87" s="203">
        <f>IF(E87+F87=0,0,IF(E87=F87,2,IF(E87&gt;F87,1,3)))</f>
        <v>0</v>
      </c>
      <c r="H87" s="254" t="str">
        <f>CONCATENATE(A9,"_",B9)</f>
        <v>B12_B4_</v>
      </c>
      <c r="I87" s="250"/>
      <c r="K87" s="87" t="s">
        <v>215</v>
      </c>
      <c r="L87" s="74" t="s">
        <v>103</v>
      </c>
      <c r="M87" s="16" t="s">
        <v>214</v>
      </c>
      <c r="O87"/>
      <c r="P87"/>
    </row>
    <row r="88" spans="1:16" ht="18" customHeight="1">
      <c r="A88" s="7"/>
      <c r="B88" s="7"/>
      <c r="C88" s="7"/>
      <c r="D88" s="7"/>
      <c r="E88" s="7"/>
      <c r="F88" s="7"/>
      <c r="G88" s="109"/>
      <c r="H88" s="109"/>
      <c r="I88" s="112"/>
      <c r="O88"/>
      <c r="P88"/>
    </row>
    <row r="89" spans="1:16" ht="18" customHeight="1" thickBot="1">
      <c r="A89" s="7"/>
      <c r="B89" s="7"/>
      <c r="C89" s="7"/>
      <c r="D89" s="7"/>
      <c r="E89" s="7"/>
      <c r="F89" s="7"/>
      <c r="G89" s="109"/>
      <c r="H89" s="109"/>
      <c r="I89" s="112"/>
      <c r="O89"/>
      <c r="P89"/>
    </row>
    <row r="90" spans="1:16" ht="18" customHeight="1" thickBot="1">
      <c r="A90" s="7"/>
      <c r="B90" s="7"/>
      <c r="C90" s="7"/>
      <c r="D90" s="251" t="s">
        <v>97</v>
      </c>
      <c r="E90" s="252"/>
      <c r="F90" s="7"/>
      <c r="G90" s="109"/>
      <c r="H90" s="112"/>
      <c r="I90" s="112"/>
      <c r="O90"/>
      <c r="P90"/>
    </row>
    <row r="91" spans="1:16" ht="18" customHeight="1" thickBot="1">
      <c r="A91" s="7"/>
      <c r="B91" s="7"/>
      <c r="C91" s="7"/>
      <c r="D91" s="7"/>
      <c r="E91" s="7"/>
      <c r="F91" s="7"/>
      <c r="G91" s="109"/>
      <c r="H91" s="109"/>
      <c r="I91" s="112"/>
      <c r="O91"/>
      <c r="P91"/>
    </row>
    <row r="92" spans="1:16" ht="18" customHeight="1" thickBot="1">
      <c r="A92" s="7"/>
      <c r="B92" s="82" t="s">
        <v>65</v>
      </c>
      <c r="C92" s="9"/>
      <c r="D92" s="9" t="s">
        <v>10</v>
      </c>
      <c r="E92" s="251" t="s">
        <v>71</v>
      </c>
      <c r="F92" s="252"/>
      <c r="G92" s="110" t="s">
        <v>10</v>
      </c>
      <c r="H92" s="111"/>
      <c r="I92" s="109"/>
      <c r="K92" s="82" t="s">
        <v>65</v>
      </c>
      <c r="L92" s="90"/>
      <c r="M92" s="53" t="s">
        <v>97</v>
      </c>
      <c r="O92"/>
      <c r="P92"/>
    </row>
    <row r="93" spans="1:16" ht="18" customHeight="1" thickBot="1">
      <c r="A93" s="7"/>
      <c r="B93" s="255" t="str">
        <f>CONCATENATE(A6,"_",B6)</f>
        <v>B09_B1_</v>
      </c>
      <c r="C93" s="256"/>
      <c r="D93" s="45">
        <f>IF(E93+F93=0,0,IF(E93=F93,2,IF(E93&lt;F93,1,3)))</f>
        <v>0</v>
      </c>
      <c r="E93" s="33"/>
      <c r="F93" s="34"/>
      <c r="G93" s="32">
        <f>IF(E93+F93=0,0,IF(E93=F93,2,IF(E93&gt;F93,1,3)))</f>
        <v>0</v>
      </c>
      <c r="H93" s="255" t="str">
        <f>CONCATENATE(A13,"_",B13)</f>
        <v>B16_B8_</v>
      </c>
      <c r="I93" s="256"/>
      <c r="K93" s="85" t="s">
        <v>219</v>
      </c>
      <c r="L93" s="72" t="s">
        <v>103</v>
      </c>
      <c r="M93" s="14" t="s">
        <v>217</v>
      </c>
      <c r="O93"/>
      <c r="P93"/>
    </row>
    <row r="94" spans="1:16" ht="18" customHeight="1" thickBot="1">
      <c r="A94" s="7"/>
      <c r="B94" s="23"/>
      <c r="C94" s="47"/>
      <c r="D94" s="25"/>
      <c r="E94" s="35"/>
      <c r="F94" s="36"/>
      <c r="G94" s="25"/>
      <c r="H94" s="23"/>
      <c r="I94" s="28"/>
      <c r="K94" s="88"/>
      <c r="L94" s="78"/>
      <c r="M94" s="89"/>
      <c r="O94"/>
      <c r="P94"/>
    </row>
    <row r="95" spans="1:16" ht="18" customHeight="1" thickBot="1">
      <c r="A95" s="7"/>
      <c r="B95" s="257" t="str">
        <f>CONCATENATE(A7,"_",B7)</f>
        <v>B10_B2_</v>
      </c>
      <c r="C95" s="258"/>
      <c r="D95" s="46">
        <f>IF(E95+F95=0,0,IF(E95=F95,2,IF(E95&lt;F95,1,3)))</f>
        <v>0</v>
      </c>
      <c r="E95" s="37"/>
      <c r="F95" s="38"/>
      <c r="G95" s="48">
        <f>IF(E95+F95=0,0,IF(E95=F95,2,IF(E95&gt;F95,1,3)))</f>
        <v>0</v>
      </c>
      <c r="H95" s="259" t="str">
        <f>CONCATENATE(A11,"_",B11)</f>
        <v>B14_B6_</v>
      </c>
      <c r="I95" s="260"/>
      <c r="K95" s="86" t="s">
        <v>213</v>
      </c>
      <c r="L95" s="13" t="s">
        <v>103</v>
      </c>
      <c r="M95" s="15" t="s">
        <v>99</v>
      </c>
      <c r="O95"/>
      <c r="P95"/>
    </row>
    <row r="96" spans="1:16" ht="18" customHeight="1" thickBot="1">
      <c r="A96" s="7"/>
      <c r="B96" s="23"/>
      <c r="C96" s="47"/>
      <c r="D96" s="25"/>
      <c r="E96" s="35"/>
      <c r="F96" s="36"/>
      <c r="G96" s="25"/>
      <c r="H96" s="23"/>
      <c r="I96" s="28"/>
      <c r="K96" s="88"/>
      <c r="L96" s="78"/>
      <c r="M96" s="89"/>
      <c r="O96"/>
      <c r="P96"/>
    </row>
    <row r="97" spans="1:16" ht="18" customHeight="1" thickBot="1">
      <c r="A97" s="7"/>
      <c r="B97" s="261" t="str">
        <f>CONCATENATE(A8,"_",B8)</f>
        <v>B11_B3_</v>
      </c>
      <c r="C97" s="262"/>
      <c r="D97" s="46">
        <f>IF(E97+F97=0,0,IF(E97=F97,2,IF(E97&lt;F97,1,3)))</f>
        <v>0</v>
      </c>
      <c r="E97" s="41"/>
      <c r="F97" s="42"/>
      <c r="G97" s="48">
        <f>IF(E97+F97=0,0,IF(E97=F97,2,IF(E97&gt;F97,1,3)))</f>
        <v>0</v>
      </c>
      <c r="H97" s="254" t="str">
        <f>CONCATENATE(A10,"_",B10)</f>
        <v>B13_B5_</v>
      </c>
      <c r="I97" s="250"/>
      <c r="K97" s="86" t="s">
        <v>101</v>
      </c>
      <c r="L97" s="13" t="s">
        <v>103</v>
      </c>
      <c r="M97" s="15" t="s">
        <v>215</v>
      </c>
      <c r="O97"/>
      <c r="P97"/>
    </row>
    <row r="98" spans="1:16" ht="18" customHeight="1" thickBot="1">
      <c r="A98" s="7"/>
      <c r="B98" s="23"/>
      <c r="C98" s="47"/>
      <c r="D98" s="25"/>
      <c r="E98" s="35"/>
      <c r="F98" s="36"/>
      <c r="G98" s="25"/>
      <c r="H98" s="23"/>
      <c r="I98" s="28"/>
      <c r="K98" s="88"/>
      <c r="L98" s="78"/>
      <c r="M98" s="89"/>
      <c r="O98"/>
      <c r="P98"/>
    </row>
    <row r="99" spans="1:16" ht="18" customHeight="1" thickBot="1">
      <c r="A99" s="7"/>
      <c r="B99" s="254" t="str">
        <f>CONCATENATE(A9,"_",B9)</f>
        <v>B12_B4_</v>
      </c>
      <c r="C99" s="250"/>
      <c r="D99" s="200">
        <f>IF(E99+F99=0,0,IF(E99=F99,2,IF(E99&lt;F99,1,3)))</f>
        <v>0</v>
      </c>
      <c r="E99" s="201"/>
      <c r="F99" s="202"/>
      <c r="G99" s="203">
        <f>IF(E99+F99=0,0,IF(E99=F99,2,IF(E99&gt;F99,1,3)))</f>
        <v>0</v>
      </c>
      <c r="H99" s="254" t="str">
        <f>CONCATENATE(A12,"_",B12)</f>
        <v>B15_B7_</v>
      </c>
      <c r="I99" s="250"/>
      <c r="K99" s="197" t="s">
        <v>214</v>
      </c>
      <c r="L99" s="198" t="s">
        <v>103</v>
      </c>
      <c r="M99" s="199" t="s">
        <v>100</v>
      </c>
      <c r="O99"/>
      <c r="P99"/>
    </row>
    <row r="100" spans="1:16" ht="18" customHeight="1">
      <c r="A100" s="7"/>
      <c r="B100" s="7"/>
      <c r="C100" s="7"/>
      <c r="D100" s="7"/>
      <c r="E100" s="7"/>
      <c r="F100" s="7"/>
      <c r="G100" s="109"/>
      <c r="H100" s="109"/>
      <c r="I100" s="112"/>
      <c r="O100"/>
      <c r="P100"/>
    </row>
  </sheetData>
  <sheetProtection password="CFC3" sheet="1" objects="1" scenarios="1" formatCells="0" formatColumns="0" formatRows="0" insertColumns="0" insertRows="0" insertHyperlinks="0" deleteColumns="0" deleteRows="0" sort="0"/>
  <mergeCells count="91">
    <mergeCell ref="D66:E66"/>
    <mergeCell ref="D78:E78"/>
    <mergeCell ref="B97:C97"/>
    <mergeCell ref="H97:I97"/>
    <mergeCell ref="B99:C99"/>
    <mergeCell ref="H99:I99"/>
    <mergeCell ref="E92:F92"/>
    <mergeCell ref="B93:C93"/>
    <mergeCell ref="H93:I93"/>
    <mergeCell ref="B73:C73"/>
    <mergeCell ref="H73:I73"/>
    <mergeCell ref="B95:C95"/>
    <mergeCell ref="H95:I95"/>
    <mergeCell ref="D90:E90"/>
    <mergeCell ref="B83:C83"/>
    <mergeCell ref="H83:I83"/>
    <mergeCell ref="B85:C85"/>
    <mergeCell ref="H85:I85"/>
    <mergeCell ref="B87:C87"/>
    <mergeCell ref="H87:I87"/>
    <mergeCell ref="E68:F68"/>
    <mergeCell ref="B69:C69"/>
    <mergeCell ref="H69:I69"/>
    <mergeCell ref="B71:C71"/>
    <mergeCell ref="H71:I71"/>
    <mergeCell ref="B75:C75"/>
    <mergeCell ref="H75:I75"/>
    <mergeCell ref="E80:F80"/>
    <mergeCell ref="B81:C81"/>
    <mergeCell ref="H81:I81"/>
    <mergeCell ref="B47:C47"/>
    <mergeCell ref="H47:I47"/>
    <mergeCell ref="B63:C63"/>
    <mergeCell ref="H63:I63"/>
    <mergeCell ref="E56:F56"/>
    <mergeCell ref="B57:C57"/>
    <mergeCell ref="H57:I57"/>
    <mergeCell ref="B59:C59"/>
    <mergeCell ref="H59:I59"/>
    <mergeCell ref="B61:C61"/>
    <mergeCell ref="H61:I61"/>
    <mergeCell ref="D54:E54"/>
    <mergeCell ref="B49:C49"/>
    <mergeCell ref="H49:I49"/>
    <mergeCell ref="B51:C51"/>
    <mergeCell ref="H51:I51"/>
    <mergeCell ref="H33:I33"/>
    <mergeCell ref="B21:C21"/>
    <mergeCell ref="H21:I21"/>
    <mergeCell ref="B23:C23"/>
    <mergeCell ref="H23:I23"/>
    <mergeCell ref="B25:C25"/>
    <mergeCell ref="H25:I25"/>
    <mergeCell ref="D28:E28"/>
    <mergeCell ref="E30:F30"/>
    <mergeCell ref="B31:C31"/>
    <mergeCell ref="H31:I31"/>
    <mergeCell ref="B33:C33"/>
    <mergeCell ref="B35:C35"/>
    <mergeCell ref="H35:I35"/>
    <mergeCell ref="B45:C45"/>
    <mergeCell ref="H45:I45"/>
    <mergeCell ref="D42:E42"/>
    <mergeCell ref="E44:F44"/>
    <mergeCell ref="B37:C37"/>
    <mergeCell ref="H37:I37"/>
    <mergeCell ref="D16:E16"/>
    <mergeCell ref="E18:F18"/>
    <mergeCell ref="H19:I19"/>
    <mergeCell ref="B13:C13"/>
    <mergeCell ref="D13:E13"/>
    <mergeCell ref="B19:C19"/>
    <mergeCell ref="B1:G1"/>
    <mergeCell ref="C3:F3"/>
    <mergeCell ref="B5:C5"/>
    <mergeCell ref="D5:E5"/>
    <mergeCell ref="B6:C6"/>
    <mergeCell ref="D6:E6"/>
    <mergeCell ref="B11:C11"/>
    <mergeCell ref="D11:E11"/>
    <mergeCell ref="B12:C12"/>
    <mergeCell ref="D12:E12"/>
    <mergeCell ref="B9:C9"/>
    <mergeCell ref="D9:E9"/>
    <mergeCell ref="B10:C10"/>
    <mergeCell ref="D10:E10"/>
    <mergeCell ref="K3:L3"/>
    <mergeCell ref="B7:C7"/>
    <mergeCell ref="D7:E7"/>
    <mergeCell ref="B8:C8"/>
    <mergeCell ref="D8:E8"/>
  </mergeCells>
  <pageMargins left="0.17" right="0.15" top="0.2" bottom="0.51" header="0.13" footer="0.22"/>
  <pageSetup paperSize="9" scale="87" orientation="portrait" horizontalDpi="300" verticalDpi="300" r:id="rId1"/>
  <headerFooter alignWithMargins="0">
    <oddFooter>Page &amp;P de &amp;N</oddFooter>
  </headerFooter>
  <rowBreaks count="2" manualBreakCount="2">
    <brk id="40" max="16" man="1"/>
    <brk id="77" max="1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P50"/>
  <sheetViews>
    <sheetView tabSelected="1" zoomScaleNormal="100" zoomScaleSheetLayoutView="90" workbookViewId="0">
      <selection activeCell="I1" sqref="I1:I1048576"/>
    </sheetView>
  </sheetViews>
  <sheetFormatPr baseColWidth="10" defaultRowHeight="15.75"/>
  <cols>
    <col min="1" max="1" width="13.6640625" style="113" customWidth="1"/>
    <col min="2" max="2" width="33.5" style="113" customWidth="1"/>
    <col min="3" max="3" width="10.33203125" style="113" customWidth="1"/>
    <col min="4" max="4" width="9.1640625" style="113" customWidth="1"/>
    <col min="5" max="5" width="9" style="2" customWidth="1"/>
    <col min="6" max="6" width="6.5" style="114" customWidth="1"/>
    <col min="7" max="7" width="11.33203125" style="114" hidden="1" customWidth="1"/>
    <col min="8" max="8" width="14" style="114" customWidth="1"/>
    <col min="9" max="9" width="11.5" style="113" hidden="1" customWidth="1"/>
    <col min="10" max="10" width="12" style="113" customWidth="1"/>
    <col min="11" max="11" width="10.83203125" style="113" hidden="1" customWidth="1"/>
    <col min="12" max="12" width="12.6640625" style="113" customWidth="1"/>
    <col min="13" max="13" width="38.6640625" style="114" customWidth="1"/>
    <col min="14" max="14" width="11" style="114" customWidth="1"/>
    <col min="15" max="15" width="10.83203125" style="114" customWidth="1"/>
    <col min="16" max="16" width="11.33203125" style="113" customWidth="1"/>
    <col min="17" max="16384" width="12" style="113"/>
  </cols>
  <sheetData>
    <row r="1" spans="1:16" s="214" customFormat="1" ht="70.5" customHeight="1" thickBot="1">
      <c r="B1" s="214" t="s">
        <v>223</v>
      </c>
      <c r="M1" s="214" t="s">
        <v>222</v>
      </c>
    </row>
    <row r="2" spans="1:16" s="115" customFormat="1" ht="19.5" thickBot="1">
      <c r="C2" s="116" t="s">
        <v>10</v>
      </c>
      <c r="D2" s="117" t="s">
        <v>0</v>
      </c>
      <c r="E2" s="120" t="s">
        <v>272</v>
      </c>
      <c r="F2"/>
      <c r="G2"/>
      <c r="H2" s="118" t="s">
        <v>106</v>
      </c>
      <c r="I2" s="119" t="s">
        <v>107</v>
      </c>
      <c r="J2" s="118" t="s">
        <v>108</v>
      </c>
      <c r="K2" s="119" t="s">
        <v>107</v>
      </c>
      <c r="L2" s="119" t="s">
        <v>107</v>
      </c>
      <c r="M2" s="120" t="s">
        <v>109</v>
      </c>
      <c r="N2" s="121" t="s">
        <v>10</v>
      </c>
      <c r="O2" s="121" t="s">
        <v>0</v>
      </c>
      <c r="P2" s="121" t="s">
        <v>272</v>
      </c>
    </row>
    <row r="3" spans="1:16" ht="19.5" thickBot="1">
      <c r="A3" s="123" t="s">
        <v>68</v>
      </c>
      <c r="B3" s="124" t="str">
        <f>CONCATENATE('Poule A'!A6,"_",'Poule A'!B6)</f>
        <v>A01_A1_</v>
      </c>
      <c r="C3" s="125">
        <f>'Poule A'!$F$6</f>
        <v>3</v>
      </c>
      <c r="D3" s="132">
        <f>'Poule A'!$G$6</f>
        <v>5</v>
      </c>
      <c r="E3" s="126">
        <f>'Poule A'!$H6</f>
        <v>10</v>
      </c>
      <c r="F3"/>
      <c r="G3"/>
      <c r="H3" s="233">
        <f>IF(OR(B3="",C3="",D3=""),"",RANK(C3,$C$3:$C$25)+SUM(-D3/100)-(+E3/10000)+COUNTIF(B$3:B$25,"&lt;="&amp;B3)/10000000+ROW()/1000000000)</f>
        <v>1.9490001030000002</v>
      </c>
      <c r="I3" s="140">
        <v>1</v>
      </c>
      <c r="J3" s="136">
        <f>IF(B3="","",SMALL(H$3:H$18,ROWS(N$3:N3)))</f>
        <v>1.9088007089999999</v>
      </c>
      <c r="K3" s="140">
        <v>1</v>
      </c>
      <c r="L3" s="137">
        <f>IF(J3="","",1)</f>
        <v>1</v>
      </c>
      <c r="M3" s="144" t="str">
        <f>IF(OR(B3="",C3=""),"",INDEX($B$3:$B$18,MATCH(J3,$H$3:$H$18,0)))</f>
        <v>A07_A7_</v>
      </c>
      <c r="N3" s="144">
        <f>IF(B3="","",INDEX($C$3:$C$18,MATCH(J3,$H$3:$H$18,0)))</f>
        <v>3</v>
      </c>
      <c r="O3" s="144">
        <f>IF(B3="","",INDEX($D$3:$D$18,MATCH(J3,$H$3:$H$18,0)))</f>
        <v>9</v>
      </c>
      <c r="P3" s="212">
        <f>IF(B3="","",INDEX($E$3:$E$18,MATCH(J3,$H$3:$H$18,0)))</f>
        <v>12</v>
      </c>
    </row>
    <row r="4" spans="1:16" ht="18.75">
      <c r="A4" s="127"/>
      <c r="B4" s="128" t="str">
        <f>CONCATENATE('Poule A'!A7,"_",'Poule A'!B7)</f>
        <v>A02_A2_</v>
      </c>
      <c r="C4" s="129">
        <f>'Poule A'!$F$7</f>
        <v>1</v>
      </c>
      <c r="D4" s="240">
        <f>'Poule A'!$G$7</f>
        <v>-5</v>
      </c>
      <c r="E4" s="135">
        <f>'Poule A'!$H7</f>
        <v>5</v>
      </c>
      <c r="F4"/>
      <c r="G4"/>
      <c r="H4" s="233">
        <f t="shared" ref="H4:H18" si="0">IF(OR(B4="",C4="",D4=""),"",RANK(C4,$C$3:$C$25)+SUM(-D4/100)-(+E4/10000)+COUNTIF(B$3:B$25,"&lt;="&amp;B4)/10000000+ROW()/1000000000)</f>
        <v>10.049500204000001</v>
      </c>
      <c r="I4" s="141">
        <v>2</v>
      </c>
      <c r="J4" s="136">
        <f>IF(B4="","",SMALL(H$3:H$18,ROWS(N$3:N4)))</f>
        <v>1.9389012139999999</v>
      </c>
      <c r="K4" s="141">
        <v>2</v>
      </c>
      <c r="L4" s="138">
        <f>IF(J4="","",IF(AND(N3=N4,O3=O4,P3=P4),L3,$L$3+1))</f>
        <v>2</v>
      </c>
      <c r="M4" s="143" t="str">
        <f t="shared" ref="M4:M18" si="1">IF(OR(B4="",C4=""),"",INDEX($B$3:$B$18,MATCH(J4,$H$3:$H$18,0)))</f>
        <v>B12_B4_</v>
      </c>
      <c r="N4" s="142">
        <f t="shared" ref="N4:N18" si="2">IF(B4="","",INDEX($C$3:$C$18,MATCH(J4,$H$3:$H$18,0)))</f>
        <v>3</v>
      </c>
      <c r="O4" s="142">
        <f t="shared" ref="O4:O18" si="3">IF(B4="","",INDEX($D$3:$D$18,MATCH(J4,$H$3:$H$18,0)))</f>
        <v>6</v>
      </c>
      <c r="P4" s="145">
        <f t="shared" ref="P4:P18" si="4">IF(B4="","",INDEX($E$3:$E$18,MATCH(J4,$H$3:$H$18,0)))</f>
        <v>11</v>
      </c>
    </row>
    <row r="5" spans="1:16" ht="18.75">
      <c r="A5" s="127"/>
      <c r="B5" s="128" t="str">
        <f>CONCATENATE('Poule A'!A8,"_",'Poule A'!B8)</f>
        <v>A03_A3_</v>
      </c>
      <c r="C5" s="129">
        <f>'Poule A'!$F$8</f>
        <v>3</v>
      </c>
      <c r="D5" s="240">
        <f>'Poule A'!$G$8</f>
        <v>1</v>
      </c>
      <c r="E5" s="135">
        <f>'Poule A'!$H8</f>
        <v>13</v>
      </c>
      <c r="F5"/>
      <c r="G5"/>
      <c r="H5" s="233">
        <f t="shared" si="0"/>
        <v>1.9887003049999998</v>
      </c>
      <c r="I5" s="141">
        <v>3</v>
      </c>
      <c r="J5" s="136">
        <f>IF(B5="","",SMALL(H$3:H$18,ROWS(N$3:N5)))</f>
        <v>1.9487016179999999</v>
      </c>
      <c r="K5" s="141">
        <v>3</v>
      </c>
      <c r="L5" s="138">
        <f>IF(J5="","",IF(AND(N4=N5,O4=O5,P4=P5),L4,$L$3+2))</f>
        <v>3</v>
      </c>
      <c r="M5" s="143" t="str">
        <f t="shared" si="1"/>
        <v>B16_B8_</v>
      </c>
      <c r="N5" s="142">
        <f t="shared" si="2"/>
        <v>3</v>
      </c>
      <c r="O5" s="142">
        <f t="shared" si="3"/>
        <v>5</v>
      </c>
      <c r="P5" s="145">
        <f t="shared" si="4"/>
        <v>13</v>
      </c>
    </row>
    <row r="6" spans="1:16" ht="18.75">
      <c r="A6" s="127"/>
      <c r="B6" s="128" t="str">
        <f>CONCATENATE('Poule A'!A9,"_",'Poule A'!B9)</f>
        <v>A04_A4_</v>
      </c>
      <c r="C6" s="129">
        <f>'Poule A'!$F$9</f>
        <v>1</v>
      </c>
      <c r="D6" s="240">
        <f>'Poule A'!$G$9</f>
        <v>-1</v>
      </c>
      <c r="E6" s="135">
        <f>'Poule A'!$H9</f>
        <v>12</v>
      </c>
      <c r="F6"/>
      <c r="G6"/>
      <c r="H6" s="233">
        <f t="shared" si="0"/>
        <v>10.008800405999999</v>
      </c>
      <c r="I6" s="141">
        <v>4</v>
      </c>
      <c r="J6" s="136">
        <f>IF(B6="","",SMALL(H$3:H$18,ROWS(N$3:N6)))</f>
        <v>1.948800911</v>
      </c>
      <c r="K6" s="141">
        <v>4</v>
      </c>
      <c r="L6" s="138">
        <f>IF(J6="","",IF(AND(N5=N6,O5=O6,P5=P6),L5,$L$3+3))</f>
        <v>4</v>
      </c>
      <c r="M6" s="143" t="str">
        <f t="shared" si="1"/>
        <v>B09_B1_</v>
      </c>
      <c r="N6" s="142">
        <f t="shared" si="2"/>
        <v>3</v>
      </c>
      <c r="O6" s="142">
        <f t="shared" si="3"/>
        <v>5</v>
      </c>
      <c r="P6" s="145">
        <f t="shared" si="4"/>
        <v>12</v>
      </c>
    </row>
    <row r="7" spans="1:16" ht="18.75">
      <c r="A7" s="127"/>
      <c r="B7" s="128" t="str">
        <f>CONCATENATE('Poule A'!A10,"_",'Poule A'!B10)</f>
        <v>A05_A5_</v>
      </c>
      <c r="C7" s="129">
        <f>'Poule A'!$F$10</f>
        <v>1</v>
      </c>
      <c r="D7" s="240">
        <f>'Poule A'!$G$10</f>
        <v>-4</v>
      </c>
      <c r="E7" s="135">
        <f>'Poule A'!$H10</f>
        <v>5</v>
      </c>
      <c r="F7"/>
      <c r="G7"/>
      <c r="H7" s="233">
        <f t="shared" si="0"/>
        <v>10.039500507</v>
      </c>
      <c r="I7" s="141">
        <v>5</v>
      </c>
      <c r="J7" s="136">
        <f>IF(B7="","",SMALL(H$3:H$18,ROWS(N$3:N7)))</f>
        <v>1.9490001030000002</v>
      </c>
      <c r="K7" s="141">
        <v>5</v>
      </c>
      <c r="L7" s="138">
        <f>IF(J7="","",IF(AND(N6=N7,O6=O7,P6=P7),L6,$L$3+4))</f>
        <v>5</v>
      </c>
      <c r="M7" s="143" t="str">
        <f t="shared" si="1"/>
        <v>A01_A1_</v>
      </c>
      <c r="N7" s="142">
        <f t="shared" si="2"/>
        <v>3</v>
      </c>
      <c r="O7" s="142">
        <f t="shared" si="3"/>
        <v>5</v>
      </c>
      <c r="P7" s="145">
        <f t="shared" si="4"/>
        <v>10</v>
      </c>
    </row>
    <row r="8" spans="1:16" ht="18.75">
      <c r="A8" s="127"/>
      <c r="B8" s="128" t="str">
        <f>CONCATENATE('Poule A'!A11,"_",'Poule A'!B11)</f>
        <v>A06_A6_</v>
      </c>
      <c r="C8" s="129">
        <f>'Poule A'!$F$11</f>
        <v>3</v>
      </c>
      <c r="D8" s="240">
        <f>'Poule A'!$G$11</f>
        <v>4</v>
      </c>
      <c r="E8" s="135">
        <f>'Poule A'!$H11</f>
        <v>9</v>
      </c>
      <c r="F8"/>
      <c r="G8"/>
      <c r="H8" s="233">
        <f t="shared" si="0"/>
        <v>1.959100608</v>
      </c>
      <c r="I8" s="141">
        <v>6</v>
      </c>
      <c r="J8" s="136">
        <f>IF(B8="","",SMALL(H$3:H$18,ROWS(N$3:N8)))</f>
        <v>1.959100608</v>
      </c>
      <c r="K8" s="141">
        <v>6</v>
      </c>
      <c r="L8" s="138">
        <f>IF(J8="","",IF(AND(N7=N8,O7=O8,P7=P8),L7,$L$3+5))</f>
        <v>6</v>
      </c>
      <c r="M8" s="143" t="str">
        <f t="shared" si="1"/>
        <v>A06_A6_</v>
      </c>
      <c r="N8" s="142">
        <f t="shared" si="2"/>
        <v>3</v>
      </c>
      <c r="O8" s="142">
        <f t="shared" si="3"/>
        <v>4</v>
      </c>
      <c r="P8" s="145">
        <f t="shared" si="4"/>
        <v>9</v>
      </c>
    </row>
    <row r="9" spans="1:16" ht="18.75">
      <c r="A9" s="127"/>
      <c r="B9" s="128" t="str">
        <f>CONCATENATE('Poule A'!A12,"_",'Poule A'!B12)</f>
        <v>A07_A7_</v>
      </c>
      <c r="C9" s="129">
        <f>'Poule A'!$F$12</f>
        <v>3</v>
      </c>
      <c r="D9" s="240">
        <f>'Poule A'!$G$12</f>
        <v>9</v>
      </c>
      <c r="E9" s="135">
        <f>'Poule A'!$H12</f>
        <v>12</v>
      </c>
      <c r="F9"/>
      <c r="G9"/>
      <c r="H9" s="233">
        <f t="shared" si="0"/>
        <v>1.9088007089999999</v>
      </c>
      <c r="I9" s="141">
        <v>7</v>
      </c>
      <c r="J9" s="136">
        <f>IF(B9="","",SMALL(H$3:H$18,ROWS(N$3:N9)))</f>
        <v>1.969301416</v>
      </c>
      <c r="K9" s="141">
        <v>7</v>
      </c>
      <c r="L9" s="138">
        <f>IF(J9="","",IF(AND(N8=N9,O8=O9,P8=P9),L8,$L$3+6))</f>
        <v>7</v>
      </c>
      <c r="M9" s="143" t="str">
        <f t="shared" si="1"/>
        <v>B14_B6_</v>
      </c>
      <c r="N9" s="142">
        <f t="shared" si="2"/>
        <v>3</v>
      </c>
      <c r="O9" s="142">
        <f t="shared" si="3"/>
        <v>3</v>
      </c>
      <c r="P9" s="145">
        <f t="shared" si="4"/>
        <v>7</v>
      </c>
    </row>
    <row r="10" spans="1:16" ht="15" customHeight="1" thickBot="1">
      <c r="A10" s="127"/>
      <c r="B10" s="128" t="str">
        <f>CONCATENATE('Poule A'!A13,"_",'Poule A'!B13)</f>
        <v>A08_A8_</v>
      </c>
      <c r="C10" s="129">
        <f>'Poule A'!$F$13</f>
        <v>1</v>
      </c>
      <c r="D10" s="240">
        <f>'Poule A'!$G$13</f>
        <v>-9</v>
      </c>
      <c r="E10" s="208">
        <f>'Poule A'!$H13</f>
        <v>3</v>
      </c>
      <c r="F10"/>
      <c r="G10"/>
      <c r="H10" s="233">
        <f t="shared" si="0"/>
        <v>10.089700810000002</v>
      </c>
      <c r="I10" s="141">
        <v>8</v>
      </c>
      <c r="J10" s="136">
        <f>IF(B10="","",SMALL(H$3:H$18,ROWS(N$3:N10)))</f>
        <v>1.9887003049999998</v>
      </c>
      <c r="K10" s="141">
        <v>8</v>
      </c>
      <c r="L10" s="138">
        <f>IF(J10="","",IF(AND(N9=N10,O9=O10,P9=P10),L9,$L$3+7))</f>
        <v>8</v>
      </c>
      <c r="M10" s="143" t="str">
        <f t="shared" si="1"/>
        <v>A03_A3_</v>
      </c>
      <c r="N10" s="142">
        <f t="shared" si="2"/>
        <v>3</v>
      </c>
      <c r="O10" s="142">
        <f t="shared" si="3"/>
        <v>1</v>
      </c>
      <c r="P10" s="145">
        <f t="shared" si="4"/>
        <v>13</v>
      </c>
    </row>
    <row r="11" spans="1:16" ht="16.5" customHeight="1" thickBot="1">
      <c r="A11" s="130" t="s">
        <v>67</v>
      </c>
      <c r="B11" s="131" t="str">
        <f>CONCATENATE('Poule B'!A6,"_",'Poule B'!B6)</f>
        <v>B09_B1_</v>
      </c>
      <c r="C11" s="132">
        <f>'Poule B'!$F$6</f>
        <v>3</v>
      </c>
      <c r="D11" s="132">
        <f>'Poule B'!$G$6</f>
        <v>5</v>
      </c>
      <c r="E11" s="241">
        <f>'Poule B'!$H6</f>
        <v>12</v>
      </c>
      <c r="F11"/>
      <c r="G11"/>
      <c r="H11" s="233">
        <f t="shared" si="0"/>
        <v>1.948800911</v>
      </c>
      <c r="I11" s="141">
        <v>9</v>
      </c>
      <c r="J11" s="136">
        <f>IF(B11="","",SMALL(H$3:H$18,ROWS(N$3:N11)))</f>
        <v>10.008800405999999</v>
      </c>
      <c r="K11" s="141">
        <v>9</v>
      </c>
      <c r="L11" s="138">
        <f>IF(J11="","",IF(AND(N10=N11,O10=O11,P10=P11),L10,$L$3+8))</f>
        <v>9</v>
      </c>
      <c r="M11" s="143" t="str">
        <f t="shared" si="1"/>
        <v>A04_A4_</v>
      </c>
      <c r="N11" s="142">
        <f t="shared" si="2"/>
        <v>1</v>
      </c>
      <c r="O11" s="142">
        <f t="shared" si="3"/>
        <v>-1</v>
      </c>
      <c r="P11" s="145">
        <f t="shared" si="4"/>
        <v>12</v>
      </c>
    </row>
    <row r="12" spans="1:16" ht="15.75" customHeight="1">
      <c r="A12" s="127"/>
      <c r="B12" s="133" t="str">
        <f>CONCATENATE('Poule B'!A7,"_",'Poule B'!B7)</f>
        <v>B10_B2_</v>
      </c>
      <c r="C12" s="134">
        <f>'Poule B'!$F$7</f>
        <v>1</v>
      </c>
      <c r="D12" s="134">
        <f>'Poule B'!$G$7</f>
        <v>-5</v>
      </c>
      <c r="E12" s="135">
        <f>'Poule B'!$H7</f>
        <v>7</v>
      </c>
      <c r="F12"/>
      <c r="G12"/>
      <c r="H12" s="233">
        <f t="shared" si="0"/>
        <v>10.049301011999999</v>
      </c>
      <c r="I12" s="141">
        <v>10</v>
      </c>
      <c r="J12" s="136">
        <f>IF(B12="","",SMALL(H$3:H$18,ROWS(N$3:N12)))</f>
        <v>10.029601314999997</v>
      </c>
      <c r="K12" s="141">
        <v>10</v>
      </c>
      <c r="L12" s="138">
        <f>IF(J12="","",IF(AND(N11=N12,O11=O12,P11=P12),L11,$L$3+9))</f>
        <v>10</v>
      </c>
      <c r="M12" s="143" t="str">
        <f t="shared" si="1"/>
        <v>B13_B5_</v>
      </c>
      <c r="N12" s="142">
        <f t="shared" si="2"/>
        <v>1</v>
      </c>
      <c r="O12" s="142">
        <f t="shared" si="3"/>
        <v>-3</v>
      </c>
      <c r="P12" s="145">
        <f t="shared" si="4"/>
        <v>4</v>
      </c>
    </row>
    <row r="13" spans="1:16" s="114" customFormat="1" ht="18.75">
      <c r="A13" s="127"/>
      <c r="B13" s="133" t="str">
        <f>CONCATENATE('Poule B'!A8,"_",'Poule B'!B8)</f>
        <v>B11_B3_</v>
      </c>
      <c r="C13" s="134">
        <f>'Poule B'!$F$8</f>
        <v>1</v>
      </c>
      <c r="D13" s="134">
        <f>'Poule B'!$G$8</f>
        <v>-6</v>
      </c>
      <c r="E13" s="135">
        <f>'Poule B'!$H8</f>
        <v>5</v>
      </c>
      <c r="F13"/>
      <c r="G13"/>
      <c r="H13" s="233">
        <f t="shared" si="0"/>
        <v>10.059501113</v>
      </c>
      <c r="I13" s="141">
        <v>11</v>
      </c>
      <c r="J13" s="136">
        <f>IF(B13="","",SMALL(H$3:H$18,ROWS(N$3:N13)))</f>
        <v>10.039500507</v>
      </c>
      <c r="K13" s="141">
        <v>11</v>
      </c>
      <c r="L13" s="138">
        <f>IF(J13="","",IF(AND(N12=N13,O12=O13,P12=P13),L12,$L$3+10))</f>
        <v>11</v>
      </c>
      <c r="M13" s="143" t="str">
        <f t="shared" si="1"/>
        <v>A05_A5_</v>
      </c>
      <c r="N13" s="142">
        <f t="shared" si="2"/>
        <v>1</v>
      </c>
      <c r="O13" s="142">
        <f t="shared" si="3"/>
        <v>-4</v>
      </c>
      <c r="P13" s="145">
        <f t="shared" si="4"/>
        <v>5</v>
      </c>
    </row>
    <row r="14" spans="1:16" s="115" customFormat="1" ht="18.75">
      <c r="A14" s="127"/>
      <c r="B14" s="133" t="str">
        <f>CONCATENATE('Poule B'!A9,"_",'Poule B'!B9)</f>
        <v>B12_B4_</v>
      </c>
      <c r="C14" s="134">
        <f>'Poule B'!$F$9</f>
        <v>3</v>
      </c>
      <c r="D14" s="134">
        <f>'Poule B'!$G$9</f>
        <v>6</v>
      </c>
      <c r="E14" s="135">
        <f>'Poule B'!$H9</f>
        <v>11</v>
      </c>
      <c r="F14"/>
      <c r="G14"/>
      <c r="H14" s="233">
        <f t="shared" si="0"/>
        <v>1.9389012139999999</v>
      </c>
      <c r="I14" s="141">
        <v>12</v>
      </c>
      <c r="J14" s="136">
        <f>IF(B14="","",SMALL(H$3:H$18,ROWS(N$3:N14)))</f>
        <v>10.049201517</v>
      </c>
      <c r="K14" s="141">
        <v>12</v>
      </c>
      <c r="L14" s="138">
        <f>IF(J14="","",IF(AND(N13=N14,O13=O14,P13=P14),L13,$L$3+11))</f>
        <v>12</v>
      </c>
      <c r="M14" s="143" t="str">
        <f t="shared" si="1"/>
        <v>B15_B7_</v>
      </c>
      <c r="N14" s="142">
        <f t="shared" si="2"/>
        <v>1</v>
      </c>
      <c r="O14" s="142">
        <f t="shared" si="3"/>
        <v>-5</v>
      </c>
      <c r="P14" s="145">
        <f t="shared" si="4"/>
        <v>8</v>
      </c>
    </row>
    <row r="15" spans="1:16" ht="18.75">
      <c r="A15" s="127"/>
      <c r="B15" s="133" t="str">
        <f>CONCATENATE('Poule B'!A10,"_",'Poule B'!B10)</f>
        <v>B13_B5_</v>
      </c>
      <c r="C15" s="134">
        <f>'Poule B'!$F$10</f>
        <v>1</v>
      </c>
      <c r="D15" s="134">
        <f>'Poule B'!$G$10</f>
        <v>-3</v>
      </c>
      <c r="E15" s="135">
        <f>'Poule B'!$H10</f>
        <v>4</v>
      </c>
      <c r="F15"/>
      <c r="G15"/>
      <c r="H15" s="233">
        <f t="shared" si="0"/>
        <v>10.029601314999997</v>
      </c>
      <c r="I15" s="141">
        <v>13</v>
      </c>
      <c r="J15" s="136">
        <f>IF(B15="","",SMALL(H$3:H$18,ROWS(N$3:N15)))</f>
        <v>10.049301011999999</v>
      </c>
      <c r="K15" s="141">
        <v>13</v>
      </c>
      <c r="L15" s="138">
        <f>IF(J15="","",IF(AND(N14=N15,O14=O15,P14=P15),L14,$L$3+12))</f>
        <v>13</v>
      </c>
      <c r="M15" s="143" t="str">
        <f t="shared" si="1"/>
        <v>B10_B2_</v>
      </c>
      <c r="N15" s="142">
        <f t="shared" si="2"/>
        <v>1</v>
      </c>
      <c r="O15" s="142">
        <f t="shared" si="3"/>
        <v>-5</v>
      </c>
      <c r="P15" s="145">
        <f t="shared" si="4"/>
        <v>7</v>
      </c>
    </row>
    <row r="16" spans="1:16" ht="18.75">
      <c r="A16" s="127"/>
      <c r="B16" s="133" t="str">
        <f>CONCATENATE('Poule B'!A11,"_",'Poule B'!B11)</f>
        <v>B14_B6_</v>
      </c>
      <c r="C16" s="134">
        <f>'Poule B'!$F$11</f>
        <v>3</v>
      </c>
      <c r="D16" s="134">
        <f>'Poule B'!$G$11</f>
        <v>3</v>
      </c>
      <c r="E16" s="135">
        <f>'Poule B'!$H11</f>
        <v>7</v>
      </c>
      <c r="F16"/>
      <c r="G16"/>
      <c r="H16" s="233">
        <f t="shared" si="0"/>
        <v>1.969301416</v>
      </c>
      <c r="I16" s="141">
        <v>14</v>
      </c>
      <c r="J16" s="136">
        <f>IF(B16="","",SMALL(H$3:H$18,ROWS(N$3:N16)))</f>
        <v>10.049500204000001</v>
      </c>
      <c r="K16" s="141">
        <v>14</v>
      </c>
      <c r="L16" s="138">
        <f>IF(J16="","",IF(AND(N15=N16,O15=O16,P15=P16),L15,$L$3+13))</f>
        <v>14</v>
      </c>
      <c r="M16" s="143" t="str">
        <f t="shared" si="1"/>
        <v>A02_A2_</v>
      </c>
      <c r="N16" s="142">
        <f t="shared" si="2"/>
        <v>1</v>
      </c>
      <c r="O16" s="142">
        <f t="shared" si="3"/>
        <v>-5</v>
      </c>
      <c r="P16" s="145">
        <f t="shared" si="4"/>
        <v>5</v>
      </c>
    </row>
    <row r="17" spans="1:16" ht="18.75">
      <c r="A17" s="127"/>
      <c r="B17" s="133" t="str">
        <f>CONCATENATE('Poule B'!A12,"_",'Poule B'!B12)</f>
        <v>B15_B7_</v>
      </c>
      <c r="C17" s="134">
        <f>'Poule B'!$F$12</f>
        <v>1</v>
      </c>
      <c r="D17" s="134">
        <f>'Poule B'!$G$12</f>
        <v>-5</v>
      </c>
      <c r="E17" s="135">
        <f>'Poule B'!$H12</f>
        <v>8</v>
      </c>
      <c r="F17"/>
      <c r="G17"/>
      <c r="H17" s="233">
        <f t="shared" si="0"/>
        <v>10.049201517</v>
      </c>
      <c r="I17" s="141">
        <v>15</v>
      </c>
      <c r="J17" s="136">
        <f>IF(B17="","",SMALL(H$3:H$18,ROWS(N$3:N17)))</f>
        <v>10.059501113</v>
      </c>
      <c r="K17" s="141">
        <v>15</v>
      </c>
      <c r="L17" s="138">
        <f>IF(J17="","",IF(AND(N16=N17,O16=O17,P16=P17),L16,$L$3+14))</f>
        <v>15</v>
      </c>
      <c r="M17" s="143" t="str">
        <f t="shared" si="1"/>
        <v>B11_B3_</v>
      </c>
      <c r="N17" s="142">
        <f t="shared" si="2"/>
        <v>1</v>
      </c>
      <c r="O17" s="142">
        <f t="shared" si="3"/>
        <v>-6</v>
      </c>
      <c r="P17" s="145">
        <f t="shared" si="4"/>
        <v>5</v>
      </c>
    </row>
    <row r="18" spans="1:16" ht="19.5" thickBot="1">
      <c r="A18" s="127"/>
      <c r="B18" s="206" t="str">
        <f>CONCATENATE('Poule B'!A13,"_",'Poule B'!B13)</f>
        <v>B16_B8_</v>
      </c>
      <c r="C18" s="207">
        <f>'Poule B'!$F$13</f>
        <v>3</v>
      </c>
      <c r="D18" s="207">
        <f>'Poule B'!$G$13</f>
        <v>5</v>
      </c>
      <c r="E18" s="208">
        <f>'Poule B'!$H13</f>
        <v>13</v>
      </c>
      <c r="F18"/>
      <c r="G18"/>
      <c r="H18" s="233">
        <f t="shared" si="0"/>
        <v>1.9487016179999999</v>
      </c>
      <c r="I18" s="141">
        <v>16</v>
      </c>
      <c r="J18" s="136">
        <f>IF(B18="","",SMALL(H$3:H$18,ROWS(N$3:N18)))</f>
        <v>10.089700810000002</v>
      </c>
      <c r="K18" s="210">
        <v>16</v>
      </c>
      <c r="L18" s="138">
        <f>IF(J18="","",IF(AND(N17=N18,O17=O18,P17=P18),L17,$L$3+15))</f>
        <v>16</v>
      </c>
      <c r="M18" s="209" t="str">
        <f t="shared" si="1"/>
        <v>A08_A8_</v>
      </c>
      <c r="N18" s="211">
        <f t="shared" si="2"/>
        <v>1</v>
      </c>
      <c r="O18" s="211">
        <f t="shared" si="3"/>
        <v>-9</v>
      </c>
      <c r="P18" s="213">
        <f t="shared" si="4"/>
        <v>3</v>
      </c>
    </row>
    <row r="19" spans="1:16">
      <c r="A19" s="127"/>
      <c r="B19" s="127"/>
      <c r="C19" s="234">
        <f>SUM(C3:C18)</f>
        <v>32</v>
      </c>
      <c r="D19" s="234">
        <f>SUM(D3:D18)</f>
        <v>0</v>
      </c>
      <c r="E19" s="245">
        <f>SUM(E3:E18)</f>
        <v>136</v>
      </c>
      <c r="F19" s="234"/>
      <c r="G19" s="234"/>
      <c r="H19" s="234"/>
      <c r="I19" s="127"/>
      <c r="J19" s="127"/>
      <c r="K19" s="127"/>
      <c r="L19" s="127"/>
      <c r="M19" s="234"/>
      <c r="N19" s="234">
        <f>SUM(N3:N18)</f>
        <v>32</v>
      </c>
      <c r="O19" s="234">
        <f>SUM(O3:O18)</f>
        <v>0</v>
      </c>
      <c r="P19" s="114">
        <f>SUM(P3:P18)</f>
        <v>136</v>
      </c>
    </row>
    <row r="20" spans="1:16">
      <c r="A20" s="127"/>
    </row>
    <row r="22" spans="1:16">
      <c r="N22"/>
      <c r="O22"/>
    </row>
    <row r="23" spans="1:16">
      <c r="N23"/>
      <c r="O23"/>
    </row>
    <row r="24" spans="1:16">
      <c r="N24"/>
      <c r="O24"/>
    </row>
    <row r="25" spans="1:16">
      <c r="N25"/>
      <c r="O25"/>
    </row>
    <row r="26" spans="1:16" s="115" customFormat="1" ht="18.75">
      <c r="A26" s="113"/>
      <c r="B26" s="113"/>
      <c r="C26" s="113"/>
      <c r="D26" s="113"/>
      <c r="E26" s="2"/>
      <c r="F26" s="114"/>
      <c r="G26" s="114"/>
      <c r="H26" s="114"/>
      <c r="I26" s="113"/>
      <c r="J26" s="113"/>
      <c r="K26" s="113"/>
      <c r="L26" s="113"/>
      <c r="M26" s="114"/>
      <c r="N26"/>
      <c r="O26"/>
      <c r="P26" s="113"/>
    </row>
    <row r="27" spans="1:16">
      <c r="N27"/>
      <c r="O27"/>
    </row>
    <row r="38" spans="1:16" s="122" customFormat="1" ht="18.75">
      <c r="A38" s="113"/>
      <c r="B38" s="113"/>
      <c r="C38" s="113"/>
      <c r="D38" s="113"/>
      <c r="E38" s="2"/>
      <c r="F38" s="114"/>
      <c r="G38" s="114"/>
      <c r="H38" s="114"/>
      <c r="I38" s="113"/>
      <c r="J38" s="113"/>
      <c r="K38" s="113"/>
      <c r="L38" s="113"/>
      <c r="M38" s="114"/>
      <c r="N38" s="114"/>
      <c r="O38" s="114"/>
      <c r="P38" s="113"/>
    </row>
    <row r="50" spans="1:16" s="118" customFormat="1" ht="18.75">
      <c r="A50" s="113"/>
      <c r="B50" s="113"/>
      <c r="C50" s="113"/>
      <c r="D50" s="113"/>
      <c r="E50" s="2"/>
      <c r="F50" s="114"/>
      <c r="G50" s="114"/>
      <c r="H50" s="114"/>
      <c r="I50" s="113"/>
      <c r="J50" s="113"/>
      <c r="K50" s="113"/>
      <c r="L50" s="113"/>
      <c r="M50" s="114"/>
      <c r="N50" s="114"/>
      <c r="O50" s="114"/>
      <c r="P50" s="113"/>
    </row>
  </sheetData>
  <sheetProtection formatCells="0" formatColumns="0" formatRows="0" insertColumns="0" insertRows="0" insertHyperlinks="0" deleteColumns="0" deleteRows="0" sort="0"/>
  <conditionalFormatting sqref="L3">
    <cfRule type="duplicateValues" dxfId="1" priority="7"/>
  </conditionalFormatting>
  <conditionalFormatting sqref="L3:L18">
    <cfRule type="duplicateValues" dxfId="0" priority="9"/>
  </conditionalFormatting>
  <pageMargins left="0.15" right="0.2" top="0.23622047244094491" bottom="0.31496062992125984" header="0.11811023622047245" footer="0.19685039370078741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4"/>
  <sheetViews>
    <sheetView view="pageBreakPreview" zoomScaleNormal="100" workbookViewId="0">
      <selection activeCell="G35" sqref="G35"/>
    </sheetView>
  </sheetViews>
  <sheetFormatPr baseColWidth="10" defaultRowHeight="15" customHeight="1"/>
  <cols>
    <col min="1" max="1" width="17" style="161" customWidth="1"/>
    <col min="2" max="2" width="4.5" style="161" customWidth="1"/>
    <col min="3" max="3" width="17" style="161" customWidth="1"/>
    <col min="4" max="4" width="3.83203125" style="161" customWidth="1"/>
    <col min="5" max="5" width="17" style="161" customWidth="1"/>
    <col min="6" max="6" width="4" style="161" customWidth="1"/>
    <col min="7" max="7" width="17.1640625" style="161" customWidth="1"/>
    <col min="8" max="8" width="3.33203125" style="161" customWidth="1"/>
    <col min="9" max="9" width="16.83203125" style="161" customWidth="1"/>
    <col min="10" max="10" width="6.5" style="161" customWidth="1"/>
    <col min="11" max="11" width="7" style="161" customWidth="1"/>
    <col min="12" max="12" width="17" style="161" customWidth="1"/>
    <col min="13" max="13" width="4" style="161" customWidth="1"/>
    <col min="14" max="14" width="17.33203125" style="161" customWidth="1"/>
    <col min="15" max="15" width="3.1640625" style="161" customWidth="1"/>
    <col min="16" max="16" width="16.83203125" style="161" customWidth="1"/>
    <col min="17" max="17" width="4" style="161" customWidth="1"/>
    <col min="18" max="18" width="17.1640625" style="161" customWidth="1"/>
    <col min="19" max="19" width="4.33203125" style="161" customWidth="1"/>
    <col min="20" max="20" width="17" style="161" customWidth="1"/>
    <col min="21" max="16384" width="12" style="161"/>
  </cols>
  <sheetData>
    <row r="1" spans="1:20" ht="15" customHeight="1" thickBot="1">
      <c r="K1" s="162"/>
    </row>
    <row r="2" spans="1:20" ht="15" customHeight="1" thickBot="1">
      <c r="C2" s="302" t="s">
        <v>133</v>
      </c>
      <c r="D2" s="303"/>
      <c r="E2" s="303"/>
      <c r="F2" s="303"/>
      <c r="G2" s="303"/>
      <c r="H2" s="304"/>
      <c r="K2" s="162"/>
      <c r="N2" s="302" t="s">
        <v>133</v>
      </c>
      <c r="O2" s="303"/>
      <c r="P2" s="303"/>
      <c r="Q2" s="303"/>
      <c r="R2" s="303"/>
      <c r="S2" s="304"/>
    </row>
    <row r="3" spans="1:20" ht="15" customHeight="1" thickBot="1">
      <c r="J3" s="161">
        <v>1</v>
      </c>
      <c r="K3" s="162" t="s">
        <v>73</v>
      </c>
    </row>
    <row r="4" spans="1:20" ht="15" customHeight="1" thickBot="1">
      <c r="D4" s="305" t="s">
        <v>40</v>
      </c>
      <c r="E4" s="306"/>
      <c r="F4" s="305" t="s">
        <v>52</v>
      </c>
      <c r="G4" s="306"/>
      <c r="J4" s="161">
        <v>2</v>
      </c>
      <c r="K4" s="162" t="s">
        <v>74</v>
      </c>
      <c r="O4" s="305" t="s">
        <v>40</v>
      </c>
      <c r="P4" s="306"/>
      <c r="Q4" s="305" t="s">
        <v>134</v>
      </c>
      <c r="R4" s="306"/>
    </row>
    <row r="5" spans="1:20" ht="15" customHeight="1" thickBot="1">
      <c r="J5" s="161">
        <v>3</v>
      </c>
      <c r="K5" s="162" t="s">
        <v>168</v>
      </c>
    </row>
    <row r="6" spans="1:20" ht="15" customHeight="1" thickBot="1">
      <c r="A6" s="163" t="s">
        <v>21</v>
      </c>
      <c r="B6" s="164"/>
      <c r="C6" s="163" t="s">
        <v>22</v>
      </c>
      <c r="E6" s="165" t="s">
        <v>26</v>
      </c>
      <c r="F6" s="164"/>
      <c r="G6" s="165" t="s">
        <v>31</v>
      </c>
      <c r="I6" s="165" t="s">
        <v>36</v>
      </c>
      <c r="J6" s="161">
        <v>4</v>
      </c>
      <c r="K6" s="162" t="s">
        <v>169</v>
      </c>
      <c r="L6" s="163" t="s">
        <v>21</v>
      </c>
      <c r="M6" s="164"/>
      <c r="N6" s="163" t="s">
        <v>22</v>
      </c>
      <c r="P6" s="165" t="s">
        <v>26</v>
      </c>
      <c r="Q6" s="164"/>
      <c r="R6" s="165" t="s">
        <v>31</v>
      </c>
      <c r="T6" s="165" t="s">
        <v>36</v>
      </c>
    </row>
    <row r="7" spans="1:20" ht="15" customHeight="1">
      <c r="A7" s="166" t="s">
        <v>18</v>
      </c>
      <c r="C7" s="166" t="s">
        <v>23</v>
      </c>
      <c r="E7" s="166" t="s">
        <v>27</v>
      </c>
      <c r="G7" s="166" t="s">
        <v>32</v>
      </c>
      <c r="I7" s="166" t="s">
        <v>37</v>
      </c>
      <c r="J7" s="161">
        <v>5</v>
      </c>
      <c r="K7" s="162" t="s">
        <v>170</v>
      </c>
      <c r="L7" s="166" t="s">
        <v>136</v>
      </c>
      <c r="N7" s="166" t="s">
        <v>140</v>
      </c>
      <c r="P7" s="166" t="s">
        <v>143</v>
      </c>
      <c r="R7" s="166" t="s">
        <v>144</v>
      </c>
      <c r="T7" s="166" t="s">
        <v>149</v>
      </c>
    </row>
    <row r="8" spans="1:20" ht="15" customHeight="1">
      <c r="A8" s="167" t="s">
        <v>47</v>
      </c>
      <c r="C8" s="167" t="s">
        <v>24</v>
      </c>
      <c r="E8" s="167" t="s">
        <v>113</v>
      </c>
      <c r="G8" s="167" t="s">
        <v>38</v>
      </c>
      <c r="I8" s="167" t="s">
        <v>28</v>
      </c>
      <c r="J8" s="161">
        <v>6</v>
      </c>
      <c r="K8" s="162" t="s">
        <v>171</v>
      </c>
      <c r="L8" s="167" t="s">
        <v>137</v>
      </c>
      <c r="N8" s="167" t="s">
        <v>142</v>
      </c>
      <c r="P8" s="167" t="s">
        <v>141</v>
      </c>
      <c r="R8" s="167" t="s">
        <v>154</v>
      </c>
      <c r="T8" s="167" t="s">
        <v>145</v>
      </c>
    </row>
    <row r="9" spans="1:20" ht="15" customHeight="1">
      <c r="A9" s="167" t="s">
        <v>45</v>
      </c>
      <c r="C9" s="167" t="s">
        <v>49</v>
      </c>
      <c r="E9" s="167" t="s">
        <v>48</v>
      </c>
      <c r="G9" s="167" t="s">
        <v>39</v>
      </c>
      <c r="I9" s="167" t="s">
        <v>34</v>
      </c>
      <c r="J9" s="161">
        <v>7</v>
      </c>
      <c r="K9" s="162" t="s">
        <v>172</v>
      </c>
      <c r="L9" s="167" t="s">
        <v>138</v>
      </c>
      <c r="N9" s="167" t="s">
        <v>158</v>
      </c>
      <c r="P9" s="167" t="s">
        <v>153</v>
      </c>
      <c r="R9" s="167" t="s">
        <v>160</v>
      </c>
      <c r="T9" s="167" t="s">
        <v>155</v>
      </c>
    </row>
    <row r="10" spans="1:20" ht="15" customHeight="1" thickBot="1">
      <c r="A10" s="168" t="s">
        <v>25</v>
      </c>
      <c r="C10" s="168" t="s">
        <v>115</v>
      </c>
      <c r="E10" s="168" t="s">
        <v>116</v>
      </c>
      <c r="G10" s="168" t="s">
        <v>20</v>
      </c>
      <c r="I10" s="168" t="s">
        <v>30</v>
      </c>
      <c r="J10" s="161">
        <v>8</v>
      </c>
      <c r="K10" s="162" t="s">
        <v>173</v>
      </c>
      <c r="L10" s="168" t="s">
        <v>139</v>
      </c>
      <c r="N10" s="168" t="s">
        <v>152</v>
      </c>
      <c r="P10" s="168" t="s">
        <v>159</v>
      </c>
      <c r="R10" s="168" t="s">
        <v>148</v>
      </c>
      <c r="T10" s="168" t="s">
        <v>161</v>
      </c>
    </row>
    <row r="11" spans="1:20" ht="15" customHeight="1" thickBot="1">
      <c r="J11" s="161">
        <v>9</v>
      </c>
      <c r="K11" s="162" t="s">
        <v>174</v>
      </c>
    </row>
    <row r="12" spans="1:20" ht="15" customHeight="1" thickBot="1">
      <c r="A12" s="165" t="s">
        <v>41</v>
      </c>
      <c r="C12" s="165" t="s">
        <v>42</v>
      </c>
      <c r="D12" s="164"/>
      <c r="J12" s="161">
        <v>10</v>
      </c>
      <c r="K12" s="162" t="s">
        <v>175</v>
      </c>
      <c r="L12" s="165" t="s">
        <v>41</v>
      </c>
      <c r="N12" s="165" t="s">
        <v>42</v>
      </c>
      <c r="O12" s="164"/>
    </row>
    <row r="13" spans="1:20" ht="15" customHeight="1">
      <c r="A13" s="166" t="s">
        <v>43</v>
      </c>
      <c r="C13" s="166" t="s">
        <v>46</v>
      </c>
      <c r="J13" s="161">
        <v>11</v>
      </c>
      <c r="K13" s="162" t="s">
        <v>176</v>
      </c>
      <c r="L13" s="166" t="s">
        <v>156</v>
      </c>
      <c r="N13" s="166" t="s">
        <v>163</v>
      </c>
    </row>
    <row r="14" spans="1:20" ht="15" customHeight="1">
      <c r="A14" s="167" t="s">
        <v>44</v>
      </c>
      <c r="C14" s="167" t="s">
        <v>33</v>
      </c>
      <c r="J14" s="161">
        <v>12</v>
      </c>
      <c r="K14" s="162" t="s">
        <v>177</v>
      </c>
      <c r="L14" s="167" t="s">
        <v>162</v>
      </c>
      <c r="N14" s="167" t="s">
        <v>151</v>
      </c>
    </row>
    <row r="15" spans="1:20" ht="15" customHeight="1">
      <c r="A15" s="167" t="s">
        <v>29</v>
      </c>
      <c r="C15" s="167" t="s">
        <v>19</v>
      </c>
      <c r="J15" s="161">
        <v>13</v>
      </c>
      <c r="K15" s="162" t="s">
        <v>178</v>
      </c>
      <c r="L15" s="167" t="s">
        <v>150</v>
      </c>
      <c r="N15" s="167" t="s">
        <v>147</v>
      </c>
    </row>
    <row r="16" spans="1:20" ht="15" customHeight="1" thickBot="1">
      <c r="A16" s="168" t="s">
        <v>114</v>
      </c>
      <c r="C16" s="169" t="s">
        <v>117</v>
      </c>
      <c r="J16" s="161">
        <v>14</v>
      </c>
      <c r="K16" s="162" t="s">
        <v>179</v>
      </c>
      <c r="L16" s="168" t="s">
        <v>146</v>
      </c>
      <c r="N16" s="169" t="s">
        <v>157</v>
      </c>
    </row>
    <row r="17" spans="1:21" ht="15" customHeight="1" thickBot="1">
      <c r="A17" s="171"/>
      <c r="B17" s="170"/>
      <c r="C17" s="172"/>
      <c r="D17" s="170"/>
      <c r="E17" s="170"/>
      <c r="F17" s="170"/>
      <c r="G17" s="170"/>
      <c r="H17" s="170"/>
      <c r="I17" s="170"/>
      <c r="J17" s="161">
        <v>15</v>
      </c>
      <c r="K17" s="162" t="s">
        <v>180</v>
      </c>
      <c r="L17" s="171"/>
      <c r="M17" s="170"/>
      <c r="N17" s="172"/>
      <c r="O17" s="170"/>
      <c r="P17" s="170"/>
      <c r="Q17" s="170"/>
      <c r="R17" s="170"/>
      <c r="S17" s="170"/>
      <c r="T17" s="170"/>
      <c r="U17" s="170"/>
    </row>
    <row r="18" spans="1:21" ht="15" customHeight="1" thickBot="1">
      <c r="J18" s="161">
        <v>16</v>
      </c>
      <c r="K18" s="162" t="s">
        <v>181</v>
      </c>
    </row>
    <row r="19" spans="1:21" ht="15" customHeight="1" thickBot="1">
      <c r="D19" s="305" t="s">
        <v>50</v>
      </c>
      <c r="E19" s="306"/>
      <c r="F19" s="305" t="s">
        <v>53</v>
      </c>
      <c r="G19" s="306"/>
      <c r="K19" s="162"/>
      <c r="O19" s="305" t="s">
        <v>50</v>
      </c>
      <c r="P19" s="306"/>
      <c r="Q19" s="305" t="s">
        <v>135</v>
      </c>
      <c r="R19" s="306"/>
    </row>
    <row r="20" spans="1:21" ht="15" customHeight="1" thickBot="1">
      <c r="K20" s="162"/>
    </row>
    <row r="21" spans="1:21" ht="15" customHeight="1" thickBot="1">
      <c r="A21" s="163" t="s">
        <v>21</v>
      </c>
      <c r="B21" s="164"/>
      <c r="C21" s="163" t="s">
        <v>22</v>
      </c>
      <c r="E21" s="165" t="s">
        <v>26</v>
      </c>
      <c r="F21" s="164"/>
      <c r="G21" s="165" t="s">
        <v>31</v>
      </c>
      <c r="I21" s="165" t="s">
        <v>36</v>
      </c>
      <c r="K21" s="162"/>
      <c r="L21" s="163" t="s">
        <v>21</v>
      </c>
      <c r="M21" s="164"/>
      <c r="N21" s="163" t="s">
        <v>22</v>
      </c>
      <c r="P21" s="165" t="s">
        <v>26</v>
      </c>
      <c r="Q21" s="164"/>
      <c r="R21" s="165" t="s">
        <v>31</v>
      </c>
      <c r="T21" s="165" t="s">
        <v>36</v>
      </c>
    </row>
    <row r="22" spans="1:21" ht="15" customHeight="1">
      <c r="A22" s="166" t="s">
        <v>35</v>
      </c>
      <c r="C22" s="166" t="s">
        <v>124</v>
      </c>
      <c r="E22" s="166" t="s">
        <v>127</v>
      </c>
      <c r="G22" s="166" t="s">
        <v>119</v>
      </c>
      <c r="I22" s="166" t="s">
        <v>120</v>
      </c>
      <c r="K22" s="162"/>
      <c r="L22" s="166" t="s">
        <v>164</v>
      </c>
      <c r="N22" s="166" t="s">
        <v>182</v>
      </c>
      <c r="P22" s="166" t="s">
        <v>185</v>
      </c>
      <c r="R22" s="166" t="s">
        <v>186</v>
      </c>
      <c r="T22" s="166" t="s">
        <v>191</v>
      </c>
    </row>
    <row r="23" spans="1:21" ht="15" customHeight="1">
      <c r="A23" s="167" t="s">
        <v>51</v>
      </c>
      <c r="C23" s="167" t="s">
        <v>126</v>
      </c>
      <c r="E23" s="167" t="s">
        <v>125</v>
      </c>
      <c r="G23" s="167" t="s">
        <v>130</v>
      </c>
      <c r="I23" s="167" t="s">
        <v>122</v>
      </c>
      <c r="K23" s="162"/>
      <c r="L23" s="167" t="s">
        <v>165</v>
      </c>
      <c r="N23" s="167" t="s">
        <v>184</v>
      </c>
      <c r="P23" s="167" t="s">
        <v>183</v>
      </c>
      <c r="R23" s="167" t="s">
        <v>196</v>
      </c>
      <c r="T23" s="167" t="s">
        <v>187</v>
      </c>
    </row>
    <row r="24" spans="1:21" ht="15" customHeight="1">
      <c r="A24" s="167" t="s">
        <v>63</v>
      </c>
      <c r="C24" s="167" t="s">
        <v>58</v>
      </c>
      <c r="E24" s="167" t="s">
        <v>129</v>
      </c>
      <c r="G24" s="167" t="s">
        <v>61</v>
      </c>
      <c r="I24" s="167" t="s">
        <v>59</v>
      </c>
      <c r="K24" s="162"/>
      <c r="L24" s="167" t="s">
        <v>166</v>
      </c>
      <c r="N24" s="167" t="s">
        <v>200</v>
      </c>
      <c r="P24" s="167" t="s">
        <v>195</v>
      </c>
      <c r="R24" s="167" t="s">
        <v>202</v>
      </c>
      <c r="T24" s="167" t="s">
        <v>197</v>
      </c>
    </row>
    <row r="25" spans="1:21" ht="15" customHeight="1" thickBot="1">
      <c r="A25" s="168" t="s">
        <v>62</v>
      </c>
      <c r="C25" s="168" t="s">
        <v>118</v>
      </c>
      <c r="E25" s="168" t="s">
        <v>132</v>
      </c>
      <c r="G25" s="168" t="s">
        <v>55</v>
      </c>
      <c r="I25" s="168" t="s">
        <v>60</v>
      </c>
      <c r="K25" s="162"/>
      <c r="L25" s="168" t="s">
        <v>167</v>
      </c>
      <c r="N25" s="168" t="s">
        <v>194</v>
      </c>
      <c r="P25" s="168" t="s">
        <v>201</v>
      </c>
      <c r="R25" s="168" t="s">
        <v>190</v>
      </c>
      <c r="T25" s="168" t="s">
        <v>203</v>
      </c>
    </row>
    <row r="26" spans="1:21" ht="15" customHeight="1" thickBot="1">
      <c r="K26" s="162"/>
    </row>
    <row r="27" spans="1:21" ht="15" customHeight="1" thickBot="1">
      <c r="A27" s="165" t="s">
        <v>41</v>
      </c>
      <c r="C27" s="165" t="s">
        <v>42</v>
      </c>
      <c r="D27" s="164"/>
      <c r="K27" s="162"/>
      <c r="L27" s="165" t="s">
        <v>41</v>
      </c>
      <c r="N27" s="165" t="s">
        <v>42</v>
      </c>
      <c r="O27" s="164"/>
    </row>
    <row r="28" spans="1:21" ht="15" customHeight="1">
      <c r="A28" s="166" t="s">
        <v>128</v>
      </c>
      <c r="C28" s="166" t="s">
        <v>131</v>
      </c>
      <c r="K28" s="162"/>
      <c r="L28" s="166" t="s">
        <v>198</v>
      </c>
      <c r="N28" s="166" t="s">
        <v>205</v>
      </c>
    </row>
    <row r="29" spans="1:21" ht="15" customHeight="1">
      <c r="A29" s="167" t="s">
        <v>123</v>
      </c>
      <c r="C29" s="167" t="s">
        <v>121</v>
      </c>
      <c r="K29" s="162"/>
      <c r="L29" s="167" t="s">
        <v>204</v>
      </c>
      <c r="N29" s="167" t="s">
        <v>193</v>
      </c>
    </row>
    <row r="30" spans="1:21" ht="15" customHeight="1">
      <c r="A30" s="167" t="s">
        <v>56</v>
      </c>
      <c r="C30" s="167" t="s">
        <v>54</v>
      </c>
      <c r="K30" s="162"/>
      <c r="L30" s="167" t="s">
        <v>192</v>
      </c>
      <c r="N30" s="167" t="s">
        <v>189</v>
      </c>
    </row>
    <row r="31" spans="1:21" ht="15" customHeight="1" thickBot="1">
      <c r="A31" s="168" t="s">
        <v>64</v>
      </c>
      <c r="C31" s="169" t="s">
        <v>57</v>
      </c>
      <c r="K31" s="162"/>
      <c r="L31" s="168" t="s">
        <v>188</v>
      </c>
      <c r="N31" s="169" t="s">
        <v>199</v>
      </c>
    </row>
    <row r="32" spans="1:21" ht="15" customHeight="1">
      <c r="K32" s="162"/>
    </row>
    <row r="34" spans="1:10" ht="15" customHeight="1">
      <c r="A34" s="173"/>
      <c r="B34" s="173"/>
      <c r="C34" s="173"/>
      <c r="D34" s="173"/>
      <c r="E34" s="173"/>
      <c r="F34" s="173"/>
      <c r="G34" s="173"/>
      <c r="H34" s="173"/>
      <c r="I34" s="173"/>
      <c r="J34" s="173"/>
    </row>
  </sheetData>
  <mergeCells count="10">
    <mergeCell ref="F4:G4"/>
    <mergeCell ref="D4:E4"/>
    <mergeCell ref="C2:H2"/>
    <mergeCell ref="D19:E19"/>
    <mergeCell ref="F19:G19"/>
    <mergeCell ref="N2:S2"/>
    <mergeCell ref="O4:P4"/>
    <mergeCell ref="Q4:R4"/>
    <mergeCell ref="O19:P19"/>
    <mergeCell ref="Q19:R19"/>
  </mergeCells>
  <pageMargins left="0.23" right="0.2" top="0.43" bottom="0.55000000000000004" header="0.21" footer="0.36"/>
  <pageSetup paperSize="9" scale="72" fitToHeight="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1" sqref="L31"/>
    </sheetView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Explication</vt:lpstr>
      <vt:lpstr>Tirage</vt:lpstr>
      <vt:lpstr>Poule A</vt:lpstr>
      <vt:lpstr>Poule B</vt:lpstr>
      <vt:lpstr>Classement</vt:lpstr>
      <vt:lpstr>Renc.</vt:lpstr>
      <vt:lpstr>Feuil1</vt:lpstr>
      <vt:lpstr>Feuil2</vt:lpstr>
      <vt:lpstr>Classement!Zone_d_impression</vt:lpstr>
      <vt:lpstr>Explication!Zone_d_impression</vt:lpstr>
      <vt:lpstr>'Poule A'!Zone_d_impression</vt:lpstr>
      <vt:lpstr>'Poule B'!Zone_d_impression</vt:lpstr>
      <vt:lpstr>Renc.!Zone_d_impression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2021-03-04T19:35:23Z</cp:lastPrinted>
  <dcterms:created xsi:type="dcterms:W3CDTF">2000-02-19T18:09:16Z</dcterms:created>
  <dcterms:modified xsi:type="dcterms:W3CDTF">2025-04-12T18:56:32Z</dcterms:modified>
</cp:coreProperties>
</file>